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C:\Users\christophersoh\Desktop\SFIC\2019\Government\ESG\LEAD\"/>
    </mc:Choice>
  </mc:AlternateContent>
  <xr:revisionPtr revIDLastSave="0" documentId="8_{BFEDC429-19A6-457F-A2FB-C58646DDA816}" xr6:coauthVersionLast="46" xr6:coauthVersionMax="46" xr10:uidLastSave="{00000000-0000-0000-0000-000000000000}"/>
  <bookViews>
    <workbookView xWindow="-110" yWindow="-110" windowWidth="18490" windowHeight="11020" xr2:uid="{00000000-000D-0000-FFFF-FFFF00000000}"/>
  </bookViews>
  <sheets>
    <sheet name="Summary of SFICAssist_MAS_SME" sheetId="2" r:id="rId1"/>
    <sheet name="Form1_SingaporePR employees" sheetId="1" r:id="rId2"/>
    <sheet name="Form2_Foreign employees" sheetId="22" r:id="rId3"/>
    <sheet name="Form3_SingaporePR employees_WTS" sheetId="23" r:id="rId4"/>
  </sheets>
  <definedNames>
    <definedName name="_xlnm.Print_Area" localSheetId="1">'Form1_SingaporePR employees'!$A$1:$U$51</definedName>
    <definedName name="_xlnm.Print_Area" localSheetId="2">'Form2_Foreign employees'!$A$1:$U$49</definedName>
    <definedName name="_xlnm.Print_Area" localSheetId="3">'Form3_SingaporePR employees_WTS'!$A$1:$U$35</definedName>
    <definedName name="_xlnm.Print_Area" localSheetId="0">'Summary of SFICAssist_MAS_SME'!$B$1:$G$48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7" i="22" l="1"/>
  <c r="R28" i="22"/>
  <c r="R29" i="22"/>
  <c r="R30" i="22"/>
  <c r="R31" i="22"/>
  <c r="R32" i="22"/>
  <c r="R33" i="22"/>
  <c r="R34" i="22"/>
  <c r="R35" i="22"/>
  <c r="R27" i="1"/>
  <c r="R28" i="1"/>
  <c r="R29" i="1"/>
  <c r="R30" i="1"/>
  <c r="R31" i="1"/>
  <c r="R32" i="1"/>
  <c r="R33" i="1"/>
  <c r="R34" i="1"/>
  <c r="R35" i="1"/>
  <c r="N37" i="1"/>
  <c r="N36" i="1"/>
  <c r="R27" i="23"/>
  <c r="M27" i="23"/>
  <c r="O27" i="23"/>
  <c r="O7" i="23"/>
  <c r="N9" i="23"/>
  <c r="N8" i="23"/>
  <c r="N21" i="23"/>
  <c r="N20" i="23"/>
  <c r="R20" i="23"/>
  <c r="N19" i="23"/>
  <c r="R19" i="23"/>
  <c r="N18" i="23"/>
  <c r="N17" i="23"/>
  <c r="N16" i="23"/>
  <c r="N15" i="23"/>
  <c r="N14" i="23"/>
  <c r="N13" i="23"/>
  <c r="N12" i="23"/>
  <c r="N28" i="23"/>
  <c r="M28" i="23"/>
  <c r="O28" i="23"/>
  <c r="M26" i="23"/>
  <c r="O26" i="23"/>
  <c r="M25" i="23"/>
  <c r="O25" i="23"/>
  <c r="M24" i="23"/>
  <c r="O24" i="23"/>
  <c r="M23" i="23"/>
  <c r="O23" i="23"/>
  <c r="M22" i="23"/>
  <c r="O22" i="23"/>
  <c r="M21" i="23"/>
  <c r="O21" i="23"/>
  <c r="M20" i="23"/>
  <c r="O20" i="23"/>
  <c r="M19" i="23"/>
  <c r="O19" i="23"/>
  <c r="M18" i="23"/>
  <c r="O18" i="23"/>
  <c r="M17" i="23"/>
  <c r="O17" i="23"/>
  <c r="M16" i="23"/>
  <c r="O16" i="23"/>
  <c r="M15" i="23"/>
  <c r="O15" i="23"/>
  <c r="M14" i="23"/>
  <c r="O14" i="23"/>
  <c r="M13" i="23"/>
  <c r="O13" i="23"/>
  <c r="M12" i="23"/>
  <c r="O12" i="23"/>
  <c r="M11" i="23"/>
  <c r="O11" i="23"/>
  <c r="M10" i="23"/>
  <c r="O10" i="23"/>
  <c r="R9" i="23"/>
  <c r="M9" i="23"/>
  <c r="O9" i="23"/>
  <c r="M8" i="23"/>
  <c r="O8" i="23"/>
  <c r="R7" i="23"/>
  <c r="M7" i="23"/>
  <c r="P7" i="23"/>
  <c r="J2" i="23"/>
  <c r="P13" i="23"/>
  <c r="P17" i="23"/>
  <c r="P28" i="23"/>
  <c r="P19" i="23"/>
  <c r="R17" i="23"/>
  <c r="R28" i="23"/>
  <c r="P12" i="23"/>
  <c r="R16" i="23"/>
  <c r="P16" i="23"/>
  <c r="P20" i="23"/>
  <c r="P21" i="23"/>
  <c r="R21" i="23"/>
  <c r="R12" i="23"/>
  <c r="R14" i="23"/>
  <c r="P14" i="23"/>
  <c r="R18" i="23"/>
  <c r="P18" i="23"/>
  <c r="R8" i="23"/>
  <c r="P8" i="23"/>
  <c r="R13" i="23"/>
  <c r="R15" i="23"/>
  <c r="P15" i="23"/>
  <c r="P9" i="23"/>
  <c r="N39" i="1"/>
  <c r="R39" i="1"/>
  <c r="M39" i="1"/>
  <c r="J2" i="1"/>
  <c r="R17" i="22"/>
  <c r="R18" i="22"/>
  <c r="R19" i="22"/>
  <c r="R20" i="22"/>
  <c r="R21" i="22"/>
  <c r="R22" i="22"/>
  <c r="R8" i="22"/>
  <c r="R9" i="22"/>
  <c r="R10" i="22"/>
  <c r="R11" i="22"/>
  <c r="R12" i="22"/>
  <c r="R13" i="22"/>
  <c r="R14" i="22"/>
  <c r="R15" i="22"/>
  <c r="R16" i="22"/>
  <c r="R7" i="22"/>
  <c r="R36" i="1"/>
  <c r="R37" i="1"/>
  <c r="R38" i="1"/>
  <c r="M36" i="1"/>
  <c r="M37" i="1"/>
  <c r="M38" i="1"/>
  <c r="R36" i="22"/>
  <c r="J2" i="22"/>
  <c r="O38" i="1"/>
  <c r="O37" i="1"/>
  <c r="O36" i="1"/>
  <c r="R38" i="22"/>
  <c r="R37" i="22"/>
  <c r="R23" i="22"/>
  <c r="R24" i="22"/>
  <c r="R25" i="22"/>
  <c r="R26" i="22"/>
  <c r="N38" i="22"/>
  <c r="M38" i="22"/>
  <c r="O38" i="22"/>
  <c r="N37" i="22"/>
  <c r="M37" i="22"/>
  <c r="O37" i="22"/>
  <c r="N36" i="22"/>
  <c r="M36" i="22"/>
  <c r="O36" i="22"/>
  <c r="M26" i="22"/>
  <c r="O26" i="22"/>
  <c r="M25" i="22"/>
  <c r="O25" i="22"/>
  <c r="M24" i="22"/>
  <c r="O24" i="22"/>
  <c r="M23" i="22"/>
  <c r="O23" i="22"/>
  <c r="M22" i="22"/>
  <c r="O22" i="22"/>
  <c r="M21" i="22"/>
  <c r="O21" i="22"/>
  <c r="M20" i="22"/>
  <c r="O20" i="22"/>
  <c r="M19" i="22"/>
  <c r="O19" i="22"/>
  <c r="M18" i="22"/>
  <c r="O18" i="22"/>
  <c r="M17" i="22"/>
  <c r="O17" i="22"/>
  <c r="M16" i="22"/>
  <c r="O16" i="22"/>
  <c r="M15" i="22"/>
  <c r="O15" i="22"/>
  <c r="M14" i="22"/>
  <c r="O14" i="22"/>
  <c r="M13" i="22"/>
  <c r="O13" i="22"/>
  <c r="M12" i="22"/>
  <c r="O12" i="22"/>
  <c r="M11" i="22"/>
  <c r="O11" i="22"/>
  <c r="M10" i="22"/>
  <c r="O10" i="22"/>
  <c r="M9" i="22"/>
  <c r="O9" i="22"/>
  <c r="M8" i="22"/>
  <c r="O8" i="22"/>
  <c r="M7" i="22"/>
  <c r="O7" i="22"/>
  <c r="N42" i="1"/>
  <c r="R42" i="1"/>
  <c r="N41" i="1"/>
  <c r="R41" i="1"/>
  <c r="N40" i="1"/>
  <c r="R40" i="1"/>
  <c r="M40" i="1"/>
  <c r="M41" i="1"/>
  <c r="M42" i="1"/>
  <c r="M7" i="1"/>
  <c r="M8" i="1"/>
  <c r="M9" i="1"/>
  <c r="M10" i="1"/>
  <c r="M11" i="1"/>
  <c r="M12" i="1"/>
  <c r="M13" i="1"/>
  <c r="M14" i="1"/>
  <c r="M15" i="1"/>
  <c r="M16" i="1"/>
  <c r="M17" i="1"/>
  <c r="M18" i="1"/>
  <c r="M19" i="1"/>
  <c r="M20" i="1"/>
  <c r="M21" i="1"/>
  <c r="M22" i="1"/>
  <c r="M23" i="1"/>
  <c r="M24" i="1"/>
  <c r="M25" i="1"/>
  <c r="M26" i="1"/>
  <c r="N7" i="22"/>
  <c r="N8" i="22"/>
  <c r="N9" i="22"/>
  <c r="N10" i="22"/>
  <c r="N11" i="22"/>
  <c r="N12" i="22"/>
  <c r="N13" i="22"/>
  <c r="N14" i="22"/>
  <c r="N15" i="22"/>
  <c r="N16" i="22"/>
  <c r="N17" i="22"/>
  <c r="N18" i="22"/>
  <c r="N19" i="22"/>
  <c r="N20" i="22"/>
  <c r="N21" i="22"/>
  <c r="N22" i="22"/>
  <c r="N23" i="22"/>
  <c r="N24" i="22"/>
  <c r="N25" i="22"/>
  <c r="N26" i="22"/>
  <c r="O42" i="1"/>
  <c r="O41" i="1"/>
  <c r="O40" i="1"/>
  <c r="R39" i="22"/>
  <c r="C12" i="2"/>
  <c r="O8" i="1"/>
  <c r="N9" i="1"/>
  <c r="R9" i="1"/>
  <c r="O10" i="1"/>
  <c r="N11" i="1"/>
  <c r="R11" i="1"/>
  <c r="O12" i="1"/>
  <c r="N13" i="1"/>
  <c r="R13" i="1"/>
  <c r="O14" i="1"/>
  <c r="O15" i="1"/>
  <c r="O16" i="1"/>
  <c r="N17" i="1"/>
  <c r="R17" i="1"/>
  <c r="N18" i="1"/>
  <c r="R18" i="1"/>
  <c r="O19" i="1"/>
  <c r="N20" i="1"/>
  <c r="R20" i="1"/>
  <c r="N21" i="1"/>
  <c r="R21" i="1"/>
  <c r="O22" i="1"/>
  <c r="O23" i="1"/>
  <c r="O24" i="1"/>
  <c r="N25" i="1"/>
  <c r="R25" i="1"/>
  <c r="N26" i="1"/>
  <c r="R26" i="1"/>
  <c r="N7" i="1"/>
  <c r="R7" i="1"/>
  <c r="N16" i="1"/>
  <c r="R16" i="1"/>
  <c r="N15" i="1"/>
  <c r="R15" i="1"/>
  <c r="N23" i="1"/>
  <c r="R23" i="1"/>
  <c r="N12" i="1"/>
  <c r="R12" i="1"/>
  <c r="N22" i="1"/>
  <c r="R22" i="1"/>
  <c r="O20" i="1"/>
  <c r="O13" i="1"/>
  <c r="N24" i="1"/>
  <c r="R24" i="1"/>
  <c r="O21" i="1"/>
  <c r="N14" i="1"/>
  <c r="R14" i="1"/>
  <c r="N8" i="1"/>
  <c r="O11" i="1"/>
  <c r="O26" i="1"/>
  <c r="O25" i="1"/>
  <c r="O17" i="1"/>
  <c r="O9" i="1"/>
  <c r="N10" i="1"/>
  <c r="R10" i="1"/>
  <c r="O7" i="1"/>
  <c r="O18" i="1"/>
  <c r="N19" i="1"/>
  <c r="R19" i="1"/>
  <c r="R8" i="1"/>
  <c r="R43" i="1"/>
  <c r="C11" i="2"/>
  <c r="P10" i="23"/>
  <c r="R10" i="23"/>
  <c r="P11" i="23"/>
  <c r="R11" i="23"/>
  <c r="R22" i="23"/>
  <c r="P22" i="23"/>
  <c r="R23" i="23"/>
  <c r="P23" i="23"/>
  <c r="R24" i="23"/>
  <c r="P24" i="23"/>
  <c r="R25" i="23"/>
  <c r="P25" i="23"/>
  <c r="R26" i="23"/>
  <c r="R29" i="23"/>
  <c r="C13" i="2"/>
  <c r="C14" i="2"/>
  <c r="C37" i="2"/>
  <c r="C38" i="2"/>
</calcChain>
</file>

<file path=xl/sharedStrings.xml><?xml version="1.0" encoding="utf-8"?>
<sst xmlns="http://schemas.openxmlformats.org/spreadsheetml/2006/main" count="598" uniqueCount="151">
  <si>
    <t>Funding Type</t>
  </si>
  <si>
    <t>Cat B</t>
  </si>
  <si>
    <t>No</t>
  </si>
  <si>
    <t>1/7/2019 - 31/7/2020</t>
  </si>
  <si>
    <t>WSQ Supervise, produce and realise suitable design prototypes to meet the needs of client</t>
  </si>
  <si>
    <t>Course Title</t>
  </si>
  <si>
    <t>Course Support Period</t>
  </si>
  <si>
    <t>Total Training Hours</t>
  </si>
  <si>
    <t>Training Days</t>
  </si>
  <si>
    <t>Payment Type</t>
  </si>
  <si>
    <t>WSQ Manage Relationship with Customers</t>
  </si>
  <si>
    <t>Nett Fees</t>
  </si>
  <si>
    <t>1/7/2019 - 30/6/2021</t>
  </si>
  <si>
    <t>WSQ Participate in Negotiations</t>
  </si>
  <si>
    <t>Provide Advice on Furniture Products</t>
  </si>
  <si>
    <t>27/10/2019 - 26/10/2021</t>
  </si>
  <si>
    <t>WSQ Apply Basic Negotiation Skills and Techniques</t>
  </si>
  <si>
    <t>WSQ Present Information</t>
  </si>
  <si>
    <t>WSQ Manage Project Risk</t>
  </si>
  <si>
    <t>WSQ Prepare New Design</t>
  </si>
  <si>
    <t>WSQ Maintain an Awareness of Trends and Developments in Design, Materials, Techniques and Technology</t>
  </si>
  <si>
    <t>22/5/2019 - 21/5/2021</t>
  </si>
  <si>
    <t>WSQ Apply Professional Practices in Design Projects</t>
  </si>
  <si>
    <t>WSQ Identify New Sales and Marketing Opportunities</t>
  </si>
  <si>
    <t>WSQ Apply Project Risk Management Techniques</t>
  </si>
  <si>
    <t>WSQ Manage Social Media Platforms</t>
  </si>
  <si>
    <t>WSQ Monitor Social Media Platforms</t>
  </si>
  <si>
    <t>WSQ Apply 5S Techniques</t>
  </si>
  <si>
    <t>WSQ Apply Quality Systems</t>
  </si>
  <si>
    <t>WSQ Apply Teamwork in the Workplace</t>
  </si>
  <si>
    <t>WSQ Apply Workplace Safety and Health (WSH) Policy</t>
  </si>
  <si>
    <t>WSQ Perform Basic Productivity Practices</t>
  </si>
  <si>
    <t>In this interactive course, participants will perform role plays and determine the most effective ways for them to negotiate with clients, by applying basic negotiation skills and techniques successfully and pleasantly. This key skill can be applied in daily work life with customers, business partners or colleagues.</t>
  </si>
  <si>
    <t>Course Description</t>
  </si>
  <si>
    <t>Identifying risks and adopting risk control policies and procedures will mitigate potential risks for important projects. This course is a necessity for project executives! In this course, participants will also learn how to perform basic risk assessment as well as reporting findings to develop risk mitigation plans.</t>
  </si>
  <si>
    <t>Business development and Sales managers are the front liners of companies acquiring and building new sales opportunities. Therefore, it is essential to teach managers the strategies of identifying, evaluating potential sales leads and closing deals. In addition, participants will also learn how to present their company’s products and services in a professional way to acquire new sales opportunities for the company and set a good brand image in the customers’ eyes.</t>
  </si>
  <si>
    <t>If you have learnt how to apply project risk management techniques, it is now time to take your skills further by being able to identify, analyse and control project risks. This course is a necessity for project managers! In this course, participants will also learn recommended follow up actions to relevant stakeholders to mitigate project risks.</t>
  </si>
  <si>
    <t>Customers are important to all businesses. Taking a holistic approach such as managing the company’s interaction with current and potential future customers carefully, analysing data about current customers’ history with the company and strategising on building business relationships, it will lead to customer retention and business sales growth. In this course, also learn how to identify, assess and manage customer expectations by setting exceptional customer service standards.</t>
  </si>
  <si>
    <t>The advertising landscape has changed tremendously over the past few years, making it important for businesses to reach out to savvy youthful customers through multiple social media platforms. Other than creating compelling content and promoting them on social media platforms, participants will also learn how to plan effective social media strategies and evaluate the effectiveness of each campaign.</t>
  </si>
  <si>
    <t>The key to making the most out of social media is listening to what your audience has to say about you, your competitors, and the market in general. With the data, you can undertake analysis and get a deeper insights on your customers’ needs; and using all these insights to know your customers better and improve your marketing strategies to strengthen your brand.</t>
  </si>
  <si>
    <t>Preparing for a negotiation increases the chance of reaching the desired outcome for a project. In this interactive course, participants will learn how to prepare, participate, close and evaluate negotiations. By learning how to apply communication and conflict resolution techniques, this will encourage recurring business and create a professional image for you and your company. This course is recommended for senior roles.</t>
  </si>
  <si>
    <t>As a project manager, it is essential for you to apply professional practices in design projects. In this course, you will learn how to apply appropriate codes of professional conduct, prepare a design brief and contract proposal, interpret intellectual property rights principles and their applications within a design context.</t>
  </si>
  <si>
    <t>Production A-Z is essential knowledge for designers and craftsmen alike. This course will cover production terminology, production processes, cost calculation and choice of materials. It facilitates technical communication and the ability to work as a team member during production.</t>
  </si>
  <si>
    <t>As a designer, it is essential to know what is going on within an environment where design processes and activities take place. Be aware of the latest trends and developments by developing an inquiring attitude, the ability to research and make suggestions to improve and make the design environment more efficient and effective.</t>
  </si>
  <si>
    <t>As a designer, you will be receiving all sorts of design requests for new products or sub-assemblies from clients. Establish your clients’ design requirements by identifying the constraints, and producing and modifying design ideas with consideration to production methods, materials, processes and feasibility. Let us show you the steps and let’s prepare a winning design brief together!</t>
  </si>
  <si>
    <t>If you have a winning business proposal, it is essential that you present your ideas and key points to key stakeholders in a clear manner. In this course, we aim to equip participants with the skills and knowledge to identify the presentation objectives and formats, gather and analyse the necessary information, develop presentation and presentation collaterals, present information in appropriate formats, as well as evaluate presentations.</t>
  </si>
  <si>
    <t>You have GREAT ideas, but how do you transform those ideas into physical products and show them to your clients? The solution is to make a preliminary version of the product through 2D and 3D prototypes, models, mock-ups, samples or test pieces. Let us bring you through the process of supervising, producing and realising suitable design prototypes that will suit the needs and requirements of your clients for a specific project.</t>
  </si>
  <si>
    <t>Good housekeeping habits equate to safety, and this is especially important to participants who work in an environment that house heavy machineries and power tools. To apply a structured approach for keeping the job and work area clean, it is essential to apply the 5S procedures. This will include SEIRI (Clearing unnecessary items from work area), SEITON (Organising work area in an orderly manner), SEISO (Cleaning work area), SEIKESTU (Maintaining work area cleanliness) and SHITSUKE (Maintaining self discipline in work area).</t>
  </si>
  <si>
    <t>This course is essential for operational-level participants working in the manufacturing industry, by helping them gain the necessary skills and knowledge to plan and carry out daily work that meets quality system requirements, as well as maintaining and improving work quality.</t>
  </si>
  <si>
    <t>As the saying goes, “Two heads are better than one.” By encouraging a team-based working environment, this will lead to increased efficiency and accuracy especially in a manufacturing environment. In this course, participants will learn and be tasked with applying teamwork in the workplace, such knowledge and skills will include participating in team establishment and developing team culture, communicating with team members as well as assisting to improve team performance.</t>
  </si>
  <si>
    <t>Maintaining a safe and healthy workplace is not just for participants who work in an environment that house heavy machineries, it applies to all workplaces. In this course, let our trainers share quintessential knowledge and application skills to carry out the planning of daily work that meets WSH requirements. This includes but is not limited to identifying and monitoring of hazards, complying with WSH requirements and implementing risk controls .</t>
  </si>
  <si>
    <t>The word ‘productivity’ conjures up countless images of hard-working people, processes, products and services being developed, innovation and achievement. By being productive, individually or collectively, it will lead to increased efficiency and ultimately, overall business growth. This course will cover the knowledge and skills for participants to perform basic productivity practices in the workplace, leading to improved efficiency in the workplace.</t>
  </si>
  <si>
    <t>Furniture comes in all shapes, sizes and materials. How should you provide the necessary advice to your customers based on their needs? This course is an intensive and essential workshop for those who wish to obtain adequate knowledge on furniture styles, characteristics, selection of materials and basic processes for furniture production. Be it a novice in the furniture field or an industry professional who is keen to widen their furniture product knowledge, this must-attend course is sure to offer an insightful and practical experience.</t>
  </si>
  <si>
    <t>Upcoming Course Dates</t>
  </si>
  <si>
    <t>15 - 17 April 2020</t>
  </si>
  <si>
    <t>20 - 21 April 2020</t>
  </si>
  <si>
    <t>22 - 24 April 2020</t>
  </si>
  <si>
    <t>23 - 24 April 2020</t>
  </si>
  <si>
    <t>27 - 28 April 2020</t>
  </si>
  <si>
    <t>4 - 5 May 2020</t>
  </si>
  <si>
    <t>28 - 29 April 2020</t>
  </si>
  <si>
    <t>29 - 30 April 2020</t>
  </si>
  <si>
    <t>16 - 17 April 2020</t>
  </si>
  <si>
    <t>21 - 22 April 2020</t>
  </si>
  <si>
    <t>20 April 2020
6 May 2020</t>
  </si>
  <si>
    <t>13 - 15, 18 - 20 May 2020</t>
  </si>
  <si>
    <t>26 - 28 May 2020</t>
  </si>
  <si>
    <t>4 - 6 May 2020</t>
  </si>
  <si>
    <t xml:space="preserve">Note: </t>
  </si>
  <si>
    <t>GST
(7%)</t>
  </si>
  <si>
    <t>Nett Fees Payable (after subsidy + inclusive of GST)</t>
  </si>
  <si>
    <t>Nett Fees Payable (after subisidy + before GST)</t>
  </si>
  <si>
    <t>Total</t>
  </si>
  <si>
    <t>Company Name</t>
  </si>
  <si>
    <t>Total SFICAssist application amount</t>
  </si>
  <si>
    <t>SFICAssist_SME_Form1</t>
  </si>
  <si>
    <t>Eon/SFICI - WSQ Conducting Performance Discussions Successfully</t>
  </si>
  <si>
    <t>SFICAssist_SME_Form2</t>
  </si>
  <si>
    <t>Date of Application</t>
  </si>
  <si>
    <t>Grand Total Amount</t>
  </si>
  <si>
    <t>Authorised by:-</t>
  </si>
  <si>
    <t>SFICAssist_MAS Application Amount for SME</t>
  </si>
  <si>
    <t>WSQ Demonstrate Knowledge of Production</t>
  </si>
  <si>
    <t>SP/SFICI - Finance for Non Finance Managers</t>
  </si>
  <si>
    <t xml:space="preserve">SP/SFICI - Executive Masterclass in Contract Claims, Variations and Disputes for Built Environment </t>
  </si>
  <si>
    <t>SFIC Institute's short courses - Eligible for 90% of nett fees to be defrayed via SFICAssist</t>
  </si>
  <si>
    <t>SFIC external partners' courses - Eligible for 50% of nett fees to be defrayed via SFICAssist</t>
  </si>
  <si>
    <t>SP/SFICI Executive Masterclass - Eligible for 90% of nett fees to be defrayed via SFICAssist</t>
  </si>
  <si>
    <t>Course Fee (before GST)</t>
  </si>
  <si>
    <t>Nett Fee Payable (after subisidy + before GST)</t>
  </si>
  <si>
    <r>
      <t xml:space="preserve">SFICAssist application amount (Auto computation - Please do </t>
    </r>
    <r>
      <rPr>
        <b/>
        <u/>
        <sz val="11"/>
        <color theme="1"/>
        <rFont val="Univers"/>
        <family val="2"/>
      </rPr>
      <t>NOT</t>
    </r>
    <r>
      <rPr>
        <b/>
        <sz val="11"/>
        <color theme="1"/>
        <rFont val="Univers"/>
        <family val="2"/>
      </rPr>
      <t xml:space="preserve"> input any figures)</t>
    </r>
  </si>
  <si>
    <t>Please attach supporting documents including invoices and proof of payment for these 3 courses</t>
  </si>
  <si>
    <t>SFIC Institute's Professional Conversion Programme for Digital Operations Talent/Designers &amp; Place and Train Programme for Matured Workers - Eligible for 90% of nett fees to be defrayed via SFICAssist</t>
  </si>
  <si>
    <t>List of training programmes attended by FOREIGN employees</t>
  </si>
  <si>
    <t>List of training programmes attended by SINGAPORE CITIZEN/PR employees</t>
  </si>
  <si>
    <t>SFICAssist Application Amount</t>
  </si>
  <si>
    <t>[COMPULSORY FIELD]        Please insert number of employees who attended the course. Otherwise, leave it BLANK</t>
  </si>
  <si>
    <t>Training programmes for Singapore Citizen/PR employees</t>
  </si>
  <si>
    <t>Training programmes for Foreign employees</t>
  </si>
  <si>
    <t>Full Company Name</t>
  </si>
  <si>
    <t>Less : Approved Amount</t>
  </si>
  <si>
    <t>SFIC Institute Training Programmes - SFICAssist_MAS 5 Application Summary for SME`</t>
  </si>
  <si>
    <t xml:space="preserve">Singapore Furniture Industries Council </t>
  </si>
  <si>
    <t>Signed by Finance</t>
  </si>
  <si>
    <t>Professional Conversion Programme for Digital Operations Talent</t>
  </si>
  <si>
    <t>Professional Conversion Programme for Designers</t>
  </si>
  <si>
    <t>Place and Train Programme for Matured Workers</t>
  </si>
  <si>
    <t>Company UEN</t>
  </si>
  <si>
    <t>Auto computation  [please do not input]</t>
  </si>
  <si>
    <t>Company Representative Full Name:</t>
  </si>
  <si>
    <t>Company Representative Title/Job Position:</t>
  </si>
  <si>
    <t>Company Representative Signature:</t>
  </si>
  <si>
    <t>[Please input dd/mm/yy]</t>
  </si>
  <si>
    <t>SFICAssist_SFICI Summary Form [Area of Support - Capability Upgrading]</t>
  </si>
  <si>
    <t>To be completed by SFIC Institute authorised personnel only</t>
  </si>
  <si>
    <t>SFICAssist allocated quantum or B/F amount</t>
  </si>
  <si>
    <t>SFICAssist C/F amount</t>
  </si>
  <si>
    <t>[Please input]</t>
  </si>
  <si>
    <t>[Please sign]</t>
  </si>
  <si>
    <t>0</t>
  </si>
  <si>
    <t>Approved by Group Executive Director</t>
  </si>
  <si>
    <t>Approved by Finance Director</t>
  </si>
  <si>
    <t>Authorised signatory</t>
  </si>
  <si>
    <t>Approved by Industry/Business Development</t>
  </si>
  <si>
    <t>Please attach invoices, and credit notes where applicable, for these courses</t>
  </si>
  <si>
    <r>
      <t xml:space="preserve">[COMPULSORY FIELD] Please insert </t>
    </r>
    <r>
      <rPr>
        <b/>
        <u/>
        <sz val="11"/>
        <color rgb="FFFF0000"/>
        <rFont val="Univers"/>
        <family val="2"/>
      </rPr>
      <t>all</t>
    </r>
    <r>
      <rPr>
        <b/>
        <sz val="11"/>
        <color rgb="FFFF0000"/>
        <rFont val="Univers"/>
        <family val="2"/>
      </rPr>
      <t xml:space="preserve"> Invoice and Credit Note Number(s) issued where applicable</t>
    </r>
  </si>
  <si>
    <t>[Applicable for courses attended between 1 April 2020 - 30 September 2021 only]</t>
  </si>
  <si>
    <r>
      <t xml:space="preserve">[COMPULSORY FIELD]  Please insert </t>
    </r>
    <r>
      <rPr>
        <b/>
        <u/>
        <sz val="11"/>
        <color rgb="FFFF0000"/>
        <rFont val="Univers"/>
        <family val="2"/>
      </rPr>
      <t>all</t>
    </r>
    <r>
      <rPr>
        <b/>
        <sz val="11"/>
        <color rgb="FFFF0000"/>
        <rFont val="Univers"/>
        <family val="2"/>
      </rPr>
      <t xml:space="preserve"> Invoice and Credit Note Number(s) issued where applicable</t>
    </r>
  </si>
  <si>
    <t>Name of Bank</t>
  </si>
  <si>
    <t>Name of Bank Account Holder</t>
  </si>
  <si>
    <t>Paynow Identifier/Code</t>
  </si>
  <si>
    <t>ABC</t>
  </si>
  <si>
    <t>SFICAssist to be disbursed to:</t>
  </si>
  <si>
    <t>Bank Account Number</t>
  </si>
  <si>
    <t>SFICAssist_SME_Form3</t>
  </si>
  <si>
    <t>Training programmes for Singapore Citizen/PR employees with WTS</t>
  </si>
  <si>
    <t>SFIC Institute's Place and Train Programme for Matured Workers - Eligible for 90% of nett fees to be defrayed via SFICAssist</t>
  </si>
  <si>
    <t>List of training programmes attended by SINGAPORE CITIZEN/PR employees with WTS [Workfare Training Support Scheme]</t>
  </si>
  <si>
    <t>1</t>
  </si>
  <si>
    <t>WSQ Implement Design Thinking</t>
  </si>
  <si>
    <t>Social Media Management (SF)</t>
  </si>
  <si>
    <t>Social Media Marketing (SF)</t>
  </si>
  <si>
    <t>Data Analytics (SF)</t>
  </si>
  <si>
    <t>Emerging Technology (SF)</t>
  </si>
  <si>
    <t>Delivery Optimisation (SF)</t>
  </si>
  <si>
    <t>Service Innovation (SF)</t>
  </si>
  <si>
    <t>E-Commerce Campaign Management (SF)</t>
  </si>
  <si>
    <t>User Interface &amp; User Experience Optimisation (SF)</t>
  </si>
  <si>
    <t>Design Thinking Business Transformation Programme</t>
  </si>
  <si>
    <t>For the amount supported above, I declare that this portion has not already been supported under any other government schemes or other STEER funds.
I declare that the information above are true and correct to the best of my knowledge and that I have not withheld/distorted any material facts. I understand the need for Enterprise Singapore and Singapore Furniture Industries Council (SFIC) to ensure good governance of public funds and hence, undertake to ensure that all accounts are true and correct.</t>
  </si>
  <si>
    <t>Serial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</si>
</sst>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8" x14ac:knownFonts="1">
    <font>
      <sz val="11"/>
      <color theme="1"/>
      <name val="Calibri"/>
      <family val="2"/>
      <scheme val="minor"/>
    </font>
    <font>
      <sz val="8"/>
      <name val="Calibri"/>
      <family val="2"/>
      <scheme val="minor"/>
    </font>
    <font>
      <b/>
      <u/>
      <sz val="11"/>
      <color theme="1"/>
      <name val="Univers"/>
      <family val="2"/>
    </font>
    <font>
      <b/>
      <sz val="11"/>
      <color theme="1"/>
      <name val="Univers"/>
      <family val="2"/>
    </font>
    <font>
      <sz val="11"/>
      <color theme="1"/>
      <name val="Univers"/>
      <family val="2"/>
    </font>
    <font>
      <b/>
      <sz val="11"/>
      <color rgb="FFFF0000"/>
      <name val="Univers"/>
      <family val="2"/>
    </font>
    <font>
      <b/>
      <sz val="14"/>
      <color theme="1"/>
      <name val="Univers"/>
      <family val="2"/>
    </font>
    <font>
      <sz val="11"/>
      <name val="Univers"/>
      <family val="2"/>
    </font>
    <font>
      <b/>
      <sz val="11"/>
      <name val="Univers"/>
      <family val="2"/>
    </font>
    <font>
      <b/>
      <sz val="12"/>
      <color theme="1"/>
      <name val="Univers"/>
      <family val="2"/>
    </font>
    <font>
      <b/>
      <sz val="10"/>
      <color rgb="FFFF0000"/>
      <name val="Univers"/>
      <family val="2"/>
    </font>
    <font>
      <b/>
      <sz val="10"/>
      <color theme="1"/>
      <name val="Univers"/>
      <family val="2"/>
    </font>
    <font>
      <sz val="10"/>
      <color theme="1"/>
      <name val="Univers"/>
      <family val="2"/>
    </font>
    <font>
      <b/>
      <u/>
      <sz val="10"/>
      <color theme="1"/>
      <name val="Univers"/>
      <family val="2"/>
    </font>
    <font>
      <sz val="10"/>
      <color rgb="FFFF0000"/>
      <name val="Univers"/>
      <family val="2"/>
    </font>
    <font>
      <b/>
      <sz val="9"/>
      <color theme="1"/>
      <name val="Univers"/>
      <family val="2"/>
    </font>
    <font>
      <sz val="9"/>
      <color theme="1"/>
      <name val="Calibri"/>
      <family val="2"/>
      <scheme val="minor"/>
    </font>
    <font>
      <b/>
      <u/>
      <sz val="11"/>
      <color rgb="FFFF0000"/>
      <name val="Univers"/>
      <family val="2"/>
    </font>
  </fonts>
  <fills count="12">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3"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64"/>
      </left>
      <right style="thin">
        <color auto="1"/>
      </right>
      <top/>
      <bottom/>
      <diagonal/>
    </border>
    <border>
      <left/>
      <right/>
      <top/>
      <bottom style="thin">
        <color auto="1"/>
      </bottom>
      <diagonal/>
    </border>
    <border>
      <left/>
      <right/>
      <top/>
      <bottom style="medium">
        <color indexed="64"/>
      </bottom>
      <diagonal/>
    </border>
    <border>
      <left/>
      <right/>
      <top style="medium">
        <color indexed="64"/>
      </top>
      <bottom style="medium">
        <color indexed="64"/>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top style="thin">
        <color auto="1"/>
      </top>
      <bottom style="thin">
        <color indexed="64"/>
      </bottom>
      <diagonal/>
    </border>
    <border>
      <left style="thick">
        <color auto="1"/>
      </left>
      <right style="thick">
        <color auto="1"/>
      </right>
      <top/>
      <bottom/>
      <diagonal/>
    </border>
    <border>
      <left style="thick">
        <color auto="1"/>
      </left>
      <right style="thick">
        <color auto="1"/>
      </right>
      <top/>
      <bottom style="thin">
        <color auto="1"/>
      </bottom>
      <diagonal/>
    </border>
  </borders>
  <cellStyleXfs count="1">
    <xf numFmtId="0" fontId="0" fillId="0" borderId="0"/>
  </cellStyleXfs>
  <cellXfs count="155">
    <xf numFmtId="0" fontId="0" fillId="0" borderId="0" xfId="0"/>
    <xf numFmtId="0" fontId="4" fillId="0" borderId="0" xfId="0" applyFont="1"/>
    <xf numFmtId="0" fontId="3" fillId="0" borderId="0" xfId="0" applyFont="1"/>
    <xf numFmtId="0" fontId="4" fillId="0" borderId="0" xfId="0" applyFont="1" applyAlignment="1">
      <alignment horizontal="center"/>
    </xf>
    <xf numFmtId="0" fontId="6" fillId="0" borderId="0" xfId="0" applyFont="1"/>
    <xf numFmtId="15" fontId="6" fillId="0" borderId="7" xfId="0" applyNumberFormat="1" applyFont="1" applyBorder="1" applyProtection="1">
      <protection hidden="1"/>
    </xf>
    <xf numFmtId="0" fontId="3"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0" fontId="7" fillId="0" borderId="0" xfId="0" applyFont="1" applyAlignment="1">
      <alignment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pplyProtection="1">
      <alignment horizontal="center" vertical="center"/>
      <protection locked="0"/>
    </xf>
    <xf numFmtId="44" fontId="4" fillId="0" borderId="1" xfId="0" applyNumberFormat="1" applyFont="1" applyBorder="1" applyAlignment="1">
      <alignment horizontal="center" vertical="center"/>
    </xf>
    <xf numFmtId="44" fontId="4" fillId="3" borderId="1" xfId="0" applyNumberFormat="1" applyFont="1" applyFill="1" applyBorder="1" applyAlignment="1">
      <alignment horizontal="center" vertical="center"/>
    </xf>
    <xf numFmtId="44" fontId="4" fillId="2" borderId="1" xfId="0" applyNumberFormat="1" applyFont="1" applyFill="1" applyBorder="1" applyAlignment="1">
      <alignment horizontal="center" vertical="center"/>
    </xf>
    <xf numFmtId="0" fontId="7" fillId="0" borderId="5" xfId="0" applyFont="1" applyBorder="1" applyAlignment="1">
      <alignment wrapText="1"/>
    </xf>
    <xf numFmtId="0" fontId="7" fillId="0" borderId="0" xfId="0" applyFont="1" applyAlignment="1">
      <alignment horizontal="left" wrapText="1"/>
    </xf>
    <xf numFmtId="0" fontId="7" fillId="0" borderId="5" xfId="0" applyFont="1" applyBorder="1" applyAlignment="1">
      <alignment horizontal="left" wrapText="1"/>
    </xf>
    <xf numFmtId="0" fontId="7" fillId="0" borderId="6" xfId="0" applyFont="1" applyBorder="1" applyAlignment="1">
      <alignment horizontal="center" vertical="center" wrapText="1"/>
    </xf>
    <xf numFmtId="15" fontId="7" fillId="0" borderId="1" xfId="0" applyNumberFormat="1" applyFont="1" applyBorder="1" applyAlignment="1">
      <alignment horizontal="center" vertical="center" wrapText="1"/>
    </xf>
    <xf numFmtId="44" fontId="4" fillId="0" borderId="1" xfId="0" applyNumberFormat="1" applyFont="1" applyBorder="1" applyAlignment="1">
      <alignment horizontal="center" vertical="center" wrapText="1"/>
    </xf>
    <xf numFmtId="0" fontId="7" fillId="0" borderId="0" xfId="0" applyFont="1" applyBorder="1" applyAlignment="1">
      <alignment wrapText="1"/>
    </xf>
    <xf numFmtId="15" fontId="7" fillId="0" borderId="0" xfId="0" applyNumberFormat="1"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44" fontId="6" fillId="0" borderId="3" xfId="0" applyNumberFormat="1" applyFont="1" applyBorder="1"/>
    <xf numFmtId="0" fontId="6" fillId="0" borderId="1" xfId="0" applyFont="1" applyBorder="1"/>
    <xf numFmtId="44" fontId="6" fillId="0" borderId="0" xfId="0" applyNumberFormat="1" applyFont="1" applyBorder="1"/>
    <xf numFmtId="0" fontId="4" fillId="2" borderId="4"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4" fillId="7" borderId="1" xfId="0" applyFont="1" applyFill="1" applyBorder="1" applyAlignment="1">
      <alignment horizontal="left" vertical="center" wrapText="1"/>
    </xf>
    <xf numFmtId="0" fontId="7" fillId="7" borderId="1" xfId="0" applyFont="1" applyFill="1" applyBorder="1" applyAlignment="1">
      <alignment horizontal="left" vertical="center"/>
    </xf>
    <xf numFmtId="0" fontId="4" fillId="7" borderId="1" xfId="0" applyFont="1" applyFill="1" applyBorder="1" applyAlignment="1">
      <alignment horizontal="left" vertical="center"/>
    </xf>
    <xf numFmtId="0" fontId="7" fillId="7" borderId="1"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4" fillId="0" borderId="0" xfId="0" applyFont="1" applyFill="1"/>
    <xf numFmtId="0" fontId="3" fillId="0" borderId="0" xfId="0" applyFont="1" applyFill="1"/>
    <xf numFmtId="0" fontId="3" fillId="4" borderId="1" xfId="0" applyFont="1" applyFill="1" applyBorder="1" applyAlignment="1">
      <alignment horizontal="center" vertical="center" wrapText="1"/>
    </xf>
    <xf numFmtId="44" fontId="4" fillId="4" borderId="1" xfId="0" applyNumberFormat="1" applyFont="1" applyFill="1" applyBorder="1" applyAlignment="1">
      <alignment horizontal="center" vertical="center"/>
    </xf>
    <xf numFmtId="0" fontId="4" fillId="9" borderId="1" xfId="0" applyFont="1" applyFill="1" applyBorder="1" applyAlignment="1">
      <alignment horizontal="left" vertical="center" wrapText="1"/>
    </xf>
    <xf numFmtId="0" fontId="7" fillId="9" borderId="1" xfId="0" applyFont="1" applyFill="1" applyBorder="1" applyAlignment="1">
      <alignment horizontal="left" vertical="center"/>
    </xf>
    <xf numFmtId="0" fontId="4" fillId="9" borderId="1" xfId="0" applyFont="1" applyFill="1" applyBorder="1" applyAlignment="1">
      <alignment horizontal="left" vertical="center"/>
    </xf>
    <xf numFmtId="0" fontId="7" fillId="9" borderId="1" xfId="0" applyFont="1" applyFill="1" applyBorder="1" applyAlignment="1">
      <alignment horizontal="left" vertical="center" wrapText="1"/>
    </xf>
    <xf numFmtId="0" fontId="4" fillId="0" borderId="0" xfId="0" applyFont="1" applyFill="1" applyAlignment="1">
      <alignment horizontal="center"/>
    </xf>
    <xf numFmtId="0" fontId="6" fillId="0" borderId="0" xfId="0" applyFont="1" applyFill="1"/>
    <xf numFmtId="0" fontId="4" fillId="10" borderId="4" xfId="0" applyFont="1" applyFill="1" applyBorder="1" applyAlignment="1">
      <alignment horizontal="left" vertical="center" wrapText="1"/>
    </xf>
    <xf numFmtId="0" fontId="9" fillId="0" borderId="0" xfId="0" applyFont="1"/>
    <xf numFmtId="0" fontId="10" fillId="0" borderId="0" xfId="0" applyFont="1" applyFill="1" applyBorder="1"/>
    <xf numFmtId="0" fontId="11" fillId="0" borderId="0" xfId="0" applyFont="1"/>
    <xf numFmtId="0" fontId="12" fillId="0" borderId="0" xfId="0" applyFont="1"/>
    <xf numFmtId="0" fontId="11" fillId="0" borderId="11" xfId="0" applyFont="1" applyFill="1" applyBorder="1"/>
    <xf numFmtId="0" fontId="12" fillId="0" borderId="8" xfId="0" applyFont="1" applyFill="1" applyBorder="1" applyProtection="1">
      <protection locked="0"/>
    </xf>
    <xf numFmtId="0" fontId="11" fillId="0" borderId="0" xfId="0" applyFont="1" applyFill="1" applyBorder="1"/>
    <xf numFmtId="0" fontId="11" fillId="0" borderId="14" xfId="0" applyFont="1" applyFill="1" applyBorder="1"/>
    <xf numFmtId="15" fontId="12" fillId="0" borderId="9" xfId="0" applyNumberFormat="1" applyFont="1" applyFill="1" applyBorder="1" applyAlignment="1" applyProtection="1">
      <alignment horizontal="left"/>
      <protection locked="0"/>
    </xf>
    <xf numFmtId="0" fontId="12" fillId="0" borderId="0" xfId="0" applyFont="1" applyFill="1" applyBorder="1"/>
    <xf numFmtId="0" fontId="12" fillId="0" borderId="14" xfId="0" applyFont="1" applyFill="1" applyBorder="1"/>
    <xf numFmtId="0" fontId="12" fillId="0" borderId="15" xfId="0" applyFont="1" applyFill="1" applyBorder="1"/>
    <xf numFmtId="0" fontId="12" fillId="0" borderId="7" xfId="0" applyFont="1" applyFill="1" applyBorder="1"/>
    <xf numFmtId="0" fontId="12" fillId="0" borderId="16" xfId="0" applyFont="1" applyFill="1" applyBorder="1"/>
    <xf numFmtId="0" fontId="12" fillId="0" borderId="0" xfId="0" applyFont="1" applyFill="1"/>
    <xf numFmtId="0" fontId="11" fillId="5" borderId="1" xfId="0" applyFont="1" applyFill="1" applyBorder="1" applyAlignment="1">
      <alignment horizontal="center" wrapText="1"/>
    </xf>
    <xf numFmtId="0" fontId="11" fillId="0" borderId="11" xfId="0" applyFont="1" applyBorder="1" applyAlignment="1">
      <alignment horizontal="center" wrapText="1"/>
    </xf>
    <xf numFmtId="0" fontId="12" fillId="0" borderId="0" xfId="0" applyFont="1" applyProtection="1">
      <protection hidden="1"/>
    </xf>
    <xf numFmtId="0" fontId="10" fillId="5" borderId="6" xfId="0" applyFont="1" applyFill="1" applyBorder="1" applyAlignment="1" applyProtection="1">
      <alignment horizontal="center" vertical="center" wrapText="1"/>
      <protection hidden="1"/>
    </xf>
    <xf numFmtId="0" fontId="12" fillId="0" borderId="11" xfId="0" applyFont="1" applyBorder="1" applyAlignment="1" applyProtection="1">
      <alignment horizontal="center"/>
      <protection hidden="1"/>
    </xf>
    <xf numFmtId="0" fontId="12" fillId="0" borderId="1" xfId="0" applyFont="1" applyBorder="1" applyProtection="1">
      <protection hidden="1"/>
    </xf>
    <xf numFmtId="44" fontId="12" fillId="0" borderId="1" xfId="0" applyNumberFormat="1" applyFont="1" applyBorder="1" applyProtection="1">
      <protection hidden="1"/>
    </xf>
    <xf numFmtId="0" fontId="12" fillId="0" borderId="11" xfId="0" applyFont="1" applyBorder="1"/>
    <xf numFmtId="0" fontId="11" fillId="0" borderId="1" xfId="0" applyFont="1" applyBorder="1" applyProtection="1">
      <protection hidden="1"/>
    </xf>
    <xf numFmtId="44" fontId="11" fillId="0" borderId="1" xfId="0" applyNumberFormat="1" applyFont="1" applyBorder="1" applyProtection="1">
      <protection hidden="1"/>
    </xf>
    <xf numFmtId="0" fontId="12" fillId="0" borderId="0" xfId="0" applyFont="1" applyBorder="1"/>
    <xf numFmtId="0" fontId="14" fillId="0" borderId="0" xfId="0" applyFont="1"/>
    <xf numFmtId="0" fontId="14" fillId="0" borderId="0" xfId="0" applyFont="1" applyFill="1"/>
    <xf numFmtId="0" fontId="12" fillId="0" borderId="7" xfId="0" applyFont="1" applyBorder="1" applyProtection="1">
      <protection locked="0"/>
    </xf>
    <xf numFmtId="0" fontId="12" fillId="0" borderId="0" xfId="0" applyFont="1" applyProtection="1">
      <protection locked="0"/>
    </xf>
    <xf numFmtId="0" fontId="12" fillId="0" borderId="0" xfId="0" applyFont="1" applyBorder="1" applyAlignment="1" applyProtection="1">
      <alignment horizontal="center"/>
      <protection locked="0"/>
    </xf>
    <xf numFmtId="0" fontId="12" fillId="0" borderId="23" xfId="0" applyFont="1" applyBorder="1" applyProtection="1">
      <protection locked="0"/>
    </xf>
    <xf numFmtId="0" fontId="6" fillId="0" borderId="0" xfId="0" applyFont="1" applyProtection="1"/>
    <xf numFmtId="0" fontId="4" fillId="0" borderId="0" xfId="0" applyFont="1" applyProtection="1"/>
    <xf numFmtId="15" fontId="3" fillId="0" borderId="0" xfId="0" applyNumberFormat="1" applyFont="1" applyProtection="1"/>
    <xf numFmtId="15" fontId="3" fillId="0" borderId="0" xfId="0" applyNumberFormat="1" applyFont="1" applyFill="1" applyProtection="1"/>
    <xf numFmtId="0" fontId="4" fillId="0" borderId="0" xfId="0" applyFont="1" applyFill="1" applyProtection="1"/>
    <xf numFmtId="0" fontId="3" fillId="0" borderId="0" xfId="0" applyFont="1" applyFill="1" applyProtection="1"/>
    <xf numFmtId="0" fontId="4" fillId="0" borderId="7" xfId="0" applyFont="1" applyFill="1" applyBorder="1" applyAlignment="1" applyProtection="1"/>
    <xf numFmtId="0" fontId="4" fillId="0" borderId="0" xfId="0" applyFont="1" applyFill="1" applyAlignment="1" applyProtection="1"/>
    <xf numFmtId="0" fontId="4" fillId="0" borderId="0" xfId="0" applyFont="1" applyBorder="1" applyAlignment="1" applyProtection="1">
      <alignment horizontal="left"/>
    </xf>
    <xf numFmtId="0" fontId="4" fillId="0" borderId="0" xfId="0" applyFont="1" applyFill="1" applyBorder="1" applyProtection="1"/>
    <xf numFmtId="0" fontId="5" fillId="4" borderId="2" xfId="0" applyFont="1" applyFill="1" applyBorder="1" applyAlignment="1" applyProtection="1">
      <alignment horizontal="center" vertical="center" wrapText="1"/>
      <protection locked="0"/>
    </xf>
    <xf numFmtId="44" fontId="12" fillId="0" borderId="17" xfId="0" applyNumberFormat="1" applyFont="1" applyBorder="1" applyProtection="1">
      <protection locked="0"/>
    </xf>
    <xf numFmtId="0" fontId="12" fillId="0" borderId="22" xfId="0" applyFont="1" applyBorder="1" applyProtection="1">
      <protection locked="0"/>
    </xf>
    <xf numFmtId="0" fontId="5" fillId="0" borderId="0" xfId="0" applyFont="1" applyProtection="1"/>
    <xf numFmtId="0" fontId="12" fillId="0" borderId="19" xfId="0" applyFont="1" applyBorder="1" applyProtection="1"/>
    <xf numFmtId="0" fontId="12" fillId="0" borderId="20" xfId="0" applyFont="1" applyBorder="1" applyProtection="1"/>
    <xf numFmtId="0" fontId="11" fillId="0" borderId="21" xfId="0" applyFont="1" applyBorder="1" applyProtection="1"/>
    <xf numFmtId="0" fontId="12" fillId="0" borderId="25" xfId="0" applyFont="1" applyBorder="1" applyProtection="1"/>
    <xf numFmtId="0" fontId="12" fillId="0" borderId="24" xfId="0" applyFont="1" applyBorder="1" applyProtection="1"/>
    <xf numFmtId="0" fontId="11" fillId="0" borderId="24" xfId="0" applyFont="1" applyBorder="1" applyProtection="1"/>
    <xf numFmtId="0" fontId="12" fillId="0" borderId="22" xfId="0" applyFont="1" applyBorder="1" applyProtection="1"/>
    <xf numFmtId="0" fontId="12" fillId="0" borderId="0" xfId="0" applyFont="1" applyBorder="1" applyProtection="1">
      <protection locked="0"/>
    </xf>
    <xf numFmtId="0" fontId="3" fillId="8" borderId="1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12" fillId="0" borderId="1" xfId="0" applyFont="1" applyBorder="1" applyAlignment="1" applyProtection="1">
      <alignment wrapText="1"/>
      <protection hidden="1"/>
    </xf>
    <xf numFmtId="0" fontId="3" fillId="7" borderId="0" xfId="0" applyFont="1" applyFill="1" applyBorder="1" applyAlignment="1">
      <alignment horizontal="left" vertical="center"/>
    </xf>
    <xf numFmtId="0" fontId="12" fillId="0" borderId="21" xfId="0" applyFont="1" applyBorder="1" applyProtection="1">
      <protection locked="0"/>
    </xf>
    <xf numFmtId="0" fontId="12" fillId="0" borderId="24" xfId="0" applyFont="1" applyBorder="1" applyProtection="1">
      <protection locked="0"/>
    </xf>
    <xf numFmtId="0" fontId="3" fillId="10" borderId="0" xfId="0" applyFont="1" applyFill="1" applyBorder="1" applyAlignment="1">
      <alignment horizontal="left" vertical="center"/>
    </xf>
    <xf numFmtId="0" fontId="0" fillId="0" borderId="0" xfId="0" applyAlignment="1"/>
    <xf numFmtId="0" fontId="0" fillId="10" borderId="0" xfId="0" applyFill="1" applyAlignment="1"/>
    <xf numFmtId="0" fontId="0" fillId="7" borderId="0" xfId="0" applyFill="1" applyAlignment="1">
      <alignment horizontal="left" vertical="center"/>
    </xf>
    <xf numFmtId="44" fontId="12" fillId="0" borderId="17" xfId="0" applyNumberFormat="1" applyFont="1" applyBorder="1" applyProtection="1">
      <protection locked="0" hidden="1"/>
    </xf>
    <xf numFmtId="44" fontId="12" fillId="0" borderId="17" xfId="0" applyNumberFormat="1" applyFont="1" applyBorder="1" applyProtection="1">
      <protection hidden="1"/>
    </xf>
    <xf numFmtId="0" fontId="3" fillId="8" borderId="11"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11" borderId="4" xfId="0" applyFont="1" applyFill="1" applyBorder="1" applyAlignment="1">
      <alignment horizontal="left" vertical="center" wrapText="1"/>
    </xf>
    <xf numFmtId="0" fontId="10" fillId="0" borderId="18" xfId="0" applyFont="1" applyBorder="1" applyAlignment="1" applyProtection="1">
      <alignment wrapText="1"/>
    </xf>
    <xf numFmtId="0" fontId="11" fillId="0" borderId="0" xfId="0" applyFont="1" applyBorder="1" applyProtection="1">
      <protection hidden="1"/>
    </xf>
    <xf numFmtId="44" fontId="11" fillId="0" borderId="0" xfId="0" applyNumberFormat="1" applyFont="1" applyBorder="1" applyProtection="1">
      <protection hidden="1"/>
    </xf>
    <xf numFmtId="0" fontId="13" fillId="0" borderId="12" xfId="0" applyFont="1" applyFill="1" applyBorder="1" applyAlignment="1">
      <alignment horizontal="left"/>
    </xf>
    <xf numFmtId="0" fontId="11" fillId="0" borderId="4" xfId="0" applyFont="1" applyFill="1" applyBorder="1" applyAlignment="1">
      <alignment horizontal="left"/>
    </xf>
    <xf numFmtId="0" fontId="11" fillId="0" borderId="13" xfId="0" applyFont="1" applyFill="1" applyBorder="1" applyAlignment="1">
      <alignment horizontal="left"/>
    </xf>
    <xf numFmtId="0" fontId="15" fillId="0" borderId="0" xfId="0" applyFont="1" applyFill="1" applyAlignment="1">
      <alignment wrapText="1"/>
    </xf>
    <xf numFmtId="0" fontId="16" fillId="0" borderId="0" xfId="0" applyFont="1" applyAlignment="1">
      <alignment wrapText="1"/>
    </xf>
    <xf numFmtId="0" fontId="11" fillId="0" borderId="0" xfId="0" applyFont="1" applyBorder="1" applyAlignment="1" applyProtection="1">
      <alignment horizontal="left" wrapText="1"/>
      <protection hidden="1"/>
    </xf>
    <xf numFmtId="0" fontId="8" fillId="6" borderId="0" xfId="0" applyFont="1" applyFill="1" applyAlignment="1">
      <alignment horizontal="left" vertical="center"/>
    </xf>
    <xf numFmtId="0" fontId="3" fillId="10" borderId="0" xfId="0" applyFont="1" applyFill="1" applyBorder="1" applyAlignment="1">
      <alignment horizontal="left"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7"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2" fillId="0" borderId="17"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02CA-8E87-4F9B-82E5-2F9D89D9D519}">
  <dimension ref="B1:O48"/>
  <sheetViews>
    <sheetView tabSelected="1" topLeftCell="A25" zoomScaleNormal="100" workbookViewId="0">
      <selection activeCell="H35" sqref="H35"/>
    </sheetView>
  </sheetViews>
  <sheetFormatPr defaultColWidth="8.81640625" defaultRowHeight="13" x14ac:dyDescent="0.3"/>
  <cols>
    <col min="1" max="1" width="3.81640625" style="54" customWidth="1"/>
    <col min="2" max="2" width="53.81640625" style="54" customWidth="1"/>
    <col min="3" max="3" width="37.81640625" style="54" customWidth="1"/>
    <col min="4" max="4" width="13.54296875" style="54" customWidth="1"/>
    <col min="5" max="5" width="8.81640625" style="54"/>
    <col min="6" max="6" width="4.90625" style="54" customWidth="1"/>
    <col min="7" max="16384" width="8.81640625" style="54"/>
  </cols>
  <sheetData>
    <row r="1" spans="2:6" ht="27.65" customHeight="1" x14ac:dyDescent="0.35">
      <c r="B1" s="51" t="s">
        <v>102</v>
      </c>
      <c r="D1" s="132" t="s">
        <v>113</v>
      </c>
      <c r="E1" s="133"/>
      <c r="F1" s="133"/>
    </row>
    <row r="3" spans="2:6" ht="24.5" customHeight="1" x14ac:dyDescent="0.3">
      <c r="B3" s="129" t="s">
        <v>101</v>
      </c>
      <c r="C3" s="130"/>
      <c r="D3" s="130"/>
      <c r="E3" s="130"/>
      <c r="F3" s="131"/>
    </row>
    <row r="4" spans="2:6" ht="33" customHeight="1" thickBot="1" x14ac:dyDescent="0.35">
      <c r="B4" s="55" t="s">
        <v>99</v>
      </c>
      <c r="C4" s="56" t="s">
        <v>131</v>
      </c>
      <c r="D4" s="52" t="s">
        <v>117</v>
      </c>
      <c r="E4" s="57"/>
      <c r="F4" s="58"/>
    </row>
    <row r="5" spans="2:6" ht="33" customHeight="1" thickBot="1" x14ac:dyDescent="0.35">
      <c r="B5" s="55" t="s">
        <v>107</v>
      </c>
      <c r="C5" s="56"/>
      <c r="D5" s="52" t="s">
        <v>117</v>
      </c>
      <c r="E5" s="57"/>
      <c r="F5" s="58"/>
    </row>
    <row r="6" spans="2:6" ht="37.75" customHeight="1" thickBot="1" x14ac:dyDescent="0.35">
      <c r="B6" s="55" t="s">
        <v>78</v>
      </c>
      <c r="C6" s="59"/>
      <c r="D6" s="52" t="s">
        <v>112</v>
      </c>
      <c r="E6" s="60"/>
      <c r="F6" s="61"/>
    </row>
    <row r="7" spans="2:6" x14ac:dyDescent="0.3">
      <c r="B7" s="62"/>
      <c r="C7" s="63"/>
      <c r="D7" s="63"/>
      <c r="E7" s="63"/>
      <c r="F7" s="64"/>
    </row>
    <row r="8" spans="2:6" x14ac:dyDescent="0.3">
      <c r="B8" s="65"/>
      <c r="C8" s="65"/>
      <c r="D8" s="65"/>
      <c r="E8" s="65"/>
      <c r="F8" s="65"/>
    </row>
    <row r="9" spans="2:6" x14ac:dyDescent="0.3">
      <c r="C9" s="66" t="s">
        <v>95</v>
      </c>
      <c r="D9" s="67"/>
    </row>
    <row r="10" spans="2:6" ht="34.25" customHeight="1" x14ac:dyDescent="0.3">
      <c r="B10" s="68"/>
      <c r="C10" s="69" t="s">
        <v>108</v>
      </c>
      <c r="D10" s="70"/>
    </row>
    <row r="11" spans="2:6" ht="24.65" customHeight="1" x14ac:dyDescent="0.3">
      <c r="B11" s="71" t="s">
        <v>97</v>
      </c>
      <c r="C11" s="72">
        <f>'Form1_SingaporePR employees'!R43</f>
        <v>0</v>
      </c>
      <c r="D11" s="73"/>
    </row>
    <row r="12" spans="2:6" ht="23.4" customHeight="1" x14ac:dyDescent="0.3">
      <c r="B12" s="71" t="s">
        <v>98</v>
      </c>
      <c r="C12" s="72">
        <f>'Form2_Foreign employees'!R39</f>
        <v>0</v>
      </c>
    </row>
    <row r="13" spans="2:6" ht="30.65" customHeight="1" x14ac:dyDescent="0.3">
      <c r="B13" s="111" t="s">
        <v>135</v>
      </c>
      <c r="C13" s="72">
        <f>'Form3_SingaporePR employees_WTS'!R29</f>
        <v>0</v>
      </c>
    </row>
    <row r="14" spans="2:6" ht="32.4" customHeight="1" x14ac:dyDescent="0.3">
      <c r="B14" s="74" t="s">
        <v>79</v>
      </c>
      <c r="C14" s="75">
        <f>SUM(C11:C12)+C13</f>
        <v>0</v>
      </c>
    </row>
    <row r="15" spans="2:6" x14ac:dyDescent="0.3">
      <c r="B15" s="127"/>
      <c r="C15" s="128"/>
    </row>
    <row r="16" spans="2:6" ht="92" customHeight="1" x14ac:dyDescent="0.3">
      <c r="B16" s="134" t="s">
        <v>149</v>
      </c>
      <c r="C16" s="134"/>
    </row>
    <row r="19" spans="2:15" x14ac:dyDescent="0.3">
      <c r="B19" s="53" t="s">
        <v>80</v>
      </c>
      <c r="E19" s="53"/>
      <c r="F19" s="53"/>
      <c r="G19" s="53"/>
      <c r="H19" s="53"/>
      <c r="I19" s="53"/>
      <c r="J19" s="53"/>
      <c r="K19" s="53"/>
      <c r="L19" s="76"/>
      <c r="M19" s="76"/>
      <c r="N19" s="76"/>
      <c r="O19" s="76"/>
    </row>
    <row r="20" spans="2:15" x14ac:dyDescent="0.3">
      <c r="B20" s="53"/>
      <c r="E20" s="53"/>
      <c r="F20" s="53"/>
      <c r="G20" s="53"/>
      <c r="H20" s="53"/>
      <c r="I20" s="53"/>
      <c r="J20" s="53"/>
      <c r="K20" s="53"/>
      <c r="L20" s="76"/>
      <c r="M20" s="76"/>
      <c r="N20" s="76"/>
      <c r="O20" s="76"/>
    </row>
    <row r="21" spans="2:15" x14ac:dyDescent="0.3">
      <c r="B21" s="53" t="s">
        <v>109</v>
      </c>
      <c r="C21" s="79"/>
      <c r="D21" s="77" t="s">
        <v>117</v>
      </c>
      <c r="E21" s="53"/>
      <c r="F21" s="53"/>
      <c r="G21" s="53"/>
      <c r="H21" s="53"/>
      <c r="I21" s="53"/>
      <c r="J21" s="53"/>
      <c r="K21" s="53"/>
      <c r="L21" s="76"/>
      <c r="M21" s="76"/>
      <c r="N21" s="76"/>
      <c r="O21" s="76"/>
    </row>
    <row r="22" spans="2:15" x14ac:dyDescent="0.3">
      <c r="B22" s="53"/>
      <c r="C22" s="80"/>
      <c r="D22" s="77"/>
      <c r="E22" s="53"/>
      <c r="F22" s="53"/>
      <c r="G22" s="53"/>
      <c r="H22" s="53"/>
      <c r="I22" s="53"/>
      <c r="J22" s="53"/>
      <c r="K22" s="53"/>
      <c r="L22" s="76"/>
      <c r="M22" s="76"/>
      <c r="N22" s="76"/>
      <c r="O22" s="76"/>
    </row>
    <row r="23" spans="2:15" x14ac:dyDescent="0.3">
      <c r="B23" s="53" t="s">
        <v>110</v>
      </c>
      <c r="C23" s="79"/>
      <c r="D23" s="77" t="s">
        <v>117</v>
      </c>
      <c r="E23" s="53"/>
      <c r="F23" s="53"/>
      <c r="G23" s="53"/>
      <c r="H23" s="53"/>
      <c r="I23" s="53"/>
      <c r="J23" s="53"/>
      <c r="K23" s="53"/>
      <c r="L23" s="76"/>
      <c r="M23" s="76"/>
      <c r="N23" s="76"/>
      <c r="O23" s="76"/>
    </row>
    <row r="24" spans="2:15" x14ac:dyDescent="0.3">
      <c r="B24" s="53"/>
      <c r="C24" s="81"/>
      <c r="D24" s="78"/>
      <c r="E24" s="53"/>
      <c r="F24" s="53"/>
      <c r="G24" s="53"/>
      <c r="H24" s="53"/>
      <c r="I24" s="53"/>
      <c r="J24" s="53"/>
      <c r="K24" s="53"/>
    </row>
    <row r="25" spans="2:15" ht="21.5" customHeight="1" x14ac:dyDescent="0.3">
      <c r="B25" s="53" t="s">
        <v>111</v>
      </c>
      <c r="C25" s="79"/>
      <c r="D25" s="78" t="s">
        <v>118</v>
      </c>
    </row>
    <row r="26" spans="2:15" x14ac:dyDescent="0.3">
      <c r="C26" s="80"/>
      <c r="D26" s="78"/>
    </row>
    <row r="27" spans="2:15" x14ac:dyDescent="0.3">
      <c r="C27" s="80"/>
      <c r="D27" s="78"/>
    </row>
    <row r="28" spans="2:15" ht="25" customHeight="1" x14ac:dyDescent="0.3">
      <c r="B28" s="53" t="s">
        <v>132</v>
      </c>
      <c r="C28" s="104"/>
      <c r="D28" s="77"/>
    </row>
    <row r="29" spans="2:15" ht="27.5" customHeight="1" x14ac:dyDescent="0.3">
      <c r="B29" s="53" t="s">
        <v>129</v>
      </c>
      <c r="C29" s="79"/>
      <c r="D29" s="77" t="s">
        <v>117</v>
      </c>
    </row>
    <row r="30" spans="2:15" ht="29.5" customHeight="1" x14ac:dyDescent="0.3">
      <c r="B30" s="53" t="s">
        <v>128</v>
      </c>
      <c r="C30" s="82"/>
      <c r="D30" s="77" t="s">
        <v>117</v>
      </c>
    </row>
    <row r="31" spans="2:15" ht="29.5" customHeight="1" x14ac:dyDescent="0.3">
      <c r="B31" s="53" t="s">
        <v>133</v>
      </c>
      <c r="C31" s="82"/>
      <c r="D31" s="77" t="s">
        <v>117</v>
      </c>
    </row>
    <row r="32" spans="2:15" ht="31.25" customHeight="1" x14ac:dyDescent="0.3">
      <c r="B32" s="53" t="s">
        <v>130</v>
      </c>
      <c r="C32" s="82"/>
      <c r="D32" s="77" t="s">
        <v>117</v>
      </c>
    </row>
    <row r="33" spans="2:4" ht="31.25" customHeight="1" x14ac:dyDescent="0.3">
      <c r="B33" s="53"/>
      <c r="C33" s="104"/>
      <c r="D33" s="77"/>
    </row>
    <row r="34" spans="2:4" ht="13.5" thickBot="1" x14ac:dyDescent="0.35"/>
    <row r="35" spans="2:4" ht="24.65" customHeight="1" thickTop="1" thickBot="1" x14ac:dyDescent="0.35">
      <c r="B35" s="126" t="s">
        <v>114</v>
      </c>
      <c r="C35" s="154" t="s">
        <v>150</v>
      </c>
    </row>
    <row r="36" spans="2:4" ht="27" customHeight="1" thickTop="1" thickBot="1" x14ac:dyDescent="0.35">
      <c r="B36" s="97" t="s">
        <v>115</v>
      </c>
      <c r="C36" s="94">
        <v>0</v>
      </c>
    </row>
    <row r="37" spans="2:4" ht="24.65" customHeight="1" thickTop="1" thickBot="1" x14ac:dyDescent="0.35">
      <c r="B37" s="97" t="s">
        <v>100</v>
      </c>
      <c r="C37" s="119">
        <f>-C14</f>
        <v>0</v>
      </c>
    </row>
    <row r="38" spans="2:4" ht="25.75" customHeight="1" thickTop="1" thickBot="1" x14ac:dyDescent="0.35">
      <c r="B38" s="97" t="s">
        <v>116</v>
      </c>
      <c r="C38" s="120">
        <f>C36+C37</f>
        <v>0</v>
      </c>
    </row>
    <row r="39" spans="2:4" ht="42.65" customHeight="1" thickTop="1" thickBot="1" x14ac:dyDescent="0.35">
      <c r="B39" s="98" t="s">
        <v>103</v>
      </c>
      <c r="C39" s="95"/>
    </row>
    <row r="40" spans="2:4" ht="25.75" customHeight="1" thickTop="1" x14ac:dyDescent="0.3">
      <c r="B40" s="99" t="s">
        <v>123</v>
      </c>
      <c r="C40" s="113"/>
    </row>
    <row r="41" spans="2:4" ht="13.75" customHeight="1" thickBot="1" x14ac:dyDescent="0.35">
      <c r="B41" s="100" t="s">
        <v>122</v>
      </c>
      <c r="C41" s="95"/>
    </row>
    <row r="42" spans="2:4" ht="13.5" thickTop="1" x14ac:dyDescent="0.3">
      <c r="B42" s="101"/>
      <c r="C42" s="114"/>
    </row>
    <row r="43" spans="2:4" x14ac:dyDescent="0.3">
      <c r="B43" s="102" t="s">
        <v>121</v>
      </c>
      <c r="C43" s="114"/>
    </row>
    <row r="44" spans="2:4" ht="13.5" thickBot="1" x14ac:dyDescent="0.35">
      <c r="B44" s="100" t="s">
        <v>122</v>
      </c>
      <c r="C44" s="95"/>
    </row>
    <row r="45" spans="2:4" ht="13.5" thickTop="1" x14ac:dyDescent="0.3">
      <c r="B45" s="101"/>
      <c r="C45" s="114"/>
    </row>
    <row r="46" spans="2:4" x14ac:dyDescent="0.3">
      <c r="B46" s="102" t="s">
        <v>120</v>
      </c>
      <c r="C46" s="114"/>
    </row>
    <row r="47" spans="2:4" ht="13.5" thickBot="1" x14ac:dyDescent="0.35">
      <c r="B47" s="103" t="s">
        <v>122</v>
      </c>
      <c r="C47" s="95"/>
    </row>
    <row r="48" spans="2:4" ht="13.5" thickTop="1" x14ac:dyDescent="0.3"/>
  </sheetData>
  <sheetProtection insertHyperlinks="0"/>
  <mergeCells count="3">
    <mergeCell ref="B3:F3"/>
    <mergeCell ref="D1:F1"/>
    <mergeCell ref="B16:C16"/>
  </mergeCells>
  <phoneticPr fontId="1" type="noConversion"/>
  <pageMargins left="0.59055118110236227" right="0"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0"/>
  <sheetViews>
    <sheetView zoomScale="80" zoomScaleNormal="80" workbookViewId="0">
      <pane xSplit="4" ySplit="6" topLeftCell="E25" activePane="bottomRight" state="frozen"/>
      <selection activeCell="L7" sqref="L7"/>
      <selection pane="topRight" activeCell="L7" sqref="L7"/>
      <selection pane="bottomLeft" activeCell="L7" sqref="L7"/>
      <selection pane="bottomRight" activeCell="K28" sqref="K28"/>
    </sheetView>
  </sheetViews>
  <sheetFormatPr defaultColWidth="8.81640625" defaultRowHeight="14.5" outlineLevelCol="1" x14ac:dyDescent="0.35"/>
  <cols>
    <col min="1" max="1" width="6.453125" style="3" customWidth="1"/>
    <col min="2" max="2" width="54.81640625" style="1" customWidth="1"/>
    <col min="3" max="3" width="39.08984375" style="1" hidden="1" customWidth="1" outlineLevel="1"/>
    <col min="4" max="4" width="21.08984375" style="1" hidden="1" customWidth="1" outlineLevel="1"/>
    <col min="5" max="5" width="21.90625" style="1" hidden="1" customWidth="1" outlineLevel="1"/>
    <col min="6" max="6" width="12.54296875" style="1" hidden="1" customWidth="1" outlineLevel="1"/>
    <col min="7" max="7" width="9.08984375" style="1" hidden="1" customWidth="1" outlineLevel="1"/>
    <col min="8" max="8" width="8.90625" style="1" hidden="1" customWidth="1" outlineLevel="1"/>
    <col min="9" max="9" width="5.81640625" style="1" hidden="1" customWidth="1" outlineLevel="1"/>
    <col min="10" max="10" width="54" style="1" customWidth="1" collapsed="1"/>
    <col min="11" max="11" width="27.81640625" style="1" customWidth="1"/>
    <col min="12" max="12" width="17" style="1" customWidth="1"/>
    <col min="13" max="13" width="0.36328125" style="1" hidden="1" customWidth="1"/>
    <col min="14" max="14" width="16.08984375" style="1" customWidth="1"/>
    <col min="15" max="15" width="10.6328125" style="1" hidden="1" customWidth="1"/>
    <col min="16" max="16" width="12.08984375" style="1" hidden="1" customWidth="1"/>
    <col min="17" max="17" width="9.54296875" style="1" hidden="1" customWidth="1"/>
    <col min="18" max="18" width="24.90625" style="1" customWidth="1"/>
    <col min="19" max="16384" width="8.81640625" style="1"/>
  </cols>
  <sheetData>
    <row r="1" spans="1:21" ht="18.649999999999999" customHeight="1" x14ac:dyDescent="0.4">
      <c r="B1" s="83" t="s">
        <v>81</v>
      </c>
      <c r="C1" s="83"/>
      <c r="D1" s="83"/>
      <c r="E1" s="84"/>
      <c r="F1" s="84"/>
      <c r="G1" s="84"/>
      <c r="H1" s="84"/>
      <c r="I1" s="85"/>
      <c r="J1" s="85"/>
      <c r="K1" s="86"/>
      <c r="L1" s="87"/>
      <c r="M1" s="87"/>
      <c r="N1" s="87"/>
      <c r="O1" s="87"/>
      <c r="P1" s="87"/>
      <c r="Q1" s="87"/>
      <c r="R1" s="88" t="s">
        <v>75</v>
      </c>
    </row>
    <row r="2" spans="1:21" ht="27.5" customHeight="1" x14ac:dyDescent="0.4">
      <c r="B2" s="83" t="s">
        <v>73</v>
      </c>
      <c r="C2" s="83"/>
      <c r="D2" s="83"/>
      <c r="E2" s="84"/>
      <c r="F2" s="84"/>
      <c r="G2" s="84"/>
      <c r="H2" s="84"/>
      <c r="I2" s="85"/>
      <c r="J2" s="5" t="str">
        <f>'Summary of SFICAssist_MAS_SME'!C4</f>
        <v>ABC</v>
      </c>
      <c r="K2" s="89"/>
      <c r="L2" s="90"/>
      <c r="M2" s="90"/>
      <c r="N2" s="90"/>
      <c r="O2" s="90"/>
      <c r="P2" s="90"/>
      <c r="Q2" s="90"/>
      <c r="R2" s="90"/>
    </row>
    <row r="3" spans="1:21" ht="30" customHeight="1" x14ac:dyDescent="0.4">
      <c r="B3" s="83" t="s">
        <v>94</v>
      </c>
      <c r="C3" s="83"/>
      <c r="D3" s="83"/>
      <c r="E3" s="84"/>
      <c r="F3" s="84"/>
      <c r="G3" s="84"/>
      <c r="H3" s="84"/>
      <c r="I3" s="84"/>
      <c r="J3" s="91"/>
      <c r="K3" s="92"/>
      <c r="L3" s="92"/>
      <c r="M3" s="92"/>
      <c r="N3" s="87"/>
      <c r="O3" s="87"/>
      <c r="P3" s="87"/>
      <c r="Q3" s="87"/>
      <c r="R3" s="87"/>
    </row>
    <row r="4" spans="1:21" ht="30" customHeight="1" x14ac:dyDescent="0.4">
      <c r="B4" s="96" t="s">
        <v>126</v>
      </c>
      <c r="C4" s="83"/>
      <c r="D4" s="83"/>
      <c r="E4" s="84"/>
      <c r="F4" s="84"/>
      <c r="G4" s="84"/>
      <c r="H4" s="84"/>
      <c r="I4" s="84"/>
      <c r="J4" s="91"/>
      <c r="K4" s="92"/>
      <c r="L4" s="92"/>
      <c r="M4" s="92"/>
      <c r="N4" s="87"/>
      <c r="O4" s="87"/>
      <c r="P4" s="87"/>
      <c r="Q4" s="87"/>
      <c r="R4" s="87"/>
    </row>
    <row r="5" spans="1:21" x14ac:dyDescent="0.35">
      <c r="K5" s="40"/>
      <c r="L5" s="40"/>
      <c r="M5" s="40"/>
      <c r="N5" s="40"/>
      <c r="O5" s="40"/>
      <c r="P5" s="40"/>
      <c r="Q5" s="40"/>
      <c r="R5" s="40"/>
    </row>
    <row r="6" spans="1:21" ht="73.25" customHeight="1" x14ac:dyDescent="0.35">
      <c r="A6" s="6" t="s">
        <v>2</v>
      </c>
      <c r="B6" s="6" t="s">
        <v>5</v>
      </c>
      <c r="C6" s="6" t="s">
        <v>33</v>
      </c>
      <c r="D6" s="6" t="s">
        <v>53</v>
      </c>
      <c r="E6" s="7" t="s">
        <v>6</v>
      </c>
      <c r="F6" s="8" t="s">
        <v>7</v>
      </c>
      <c r="G6" s="8" t="s">
        <v>8</v>
      </c>
      <c r="H6" s="8" t="s">
        <v>9</v>
      </c>
      <c r="I6" s="8" t="s">
        <v>0</v>
      </c>
      <c r="J6" s="39" t="s">
        <v>127</v>
      </c>
      <c r="K6" s="39" t="s">
        <v>96</v>
      </c>
      <c r="L6" s="8" t="s">
        <v>88</v>
      </c>
      <c r="M6" s="8" t="s">
        <v>69</v>
      </c>
      <c r="N6" s="146" t="s">
        <v>89</v>
      </c>
      <c r="O6" s="147"/>
      <c r="P6" s="148" t="s">
        <v>70</v>
      </c>
      <c r="Q6" s="149"/>
      <c r="R6" s="42" t="s">
        <v>90</v>
      </c>
    </row>
    <row r="7" spans="1:21" ht="29.4" customHeight="1" x14ac:dyDescent="0.35">
      <c r="A7" s="9">
        <v>1</v>
      </c>
      <c r="B7" s="35" t="s">
        <v>4</v>
      </c>
      <c r="C7" s="10" t="s">
        <v>46</v>
      </c>
      <c r="D7" s="11" t="s">
        <v>60</v>
      </c>
      <c r="E7" s="9" t="s">
        <v>3</v>
      </c>
      <c r="F7" s="12">
        <v>20</v>
      </c>
      <c r="G7" s="9">
        <v>2.5</v>
      </c>
      <c r="H7" s="9" t="s">
        <v>11</v>
      </c>
      <c r="I7" s="9" t="s">
        <v>1</v>
      </c>
      <c r="J7" s="13"/>
      <c r="K7" s="13" t="s">
        <v>119</v>
      </c>
      <c r="L7" s="14">
        <v>1400</v>
      </c>
      <c r="M7" s="14">
        <f>L7*7%</f>
        <v>98.000000000000014</v>
      </c>
      <c r="N7" s="43">
        <f t="shared" ref="N7:N26" si="0">P7-M7</f>
        <v>400</v>
      </c>
      <c r="O7" s="15">
        <f t="shared" ref="O7:O26" si="1">Q7-M7</f>
        <v>1100</v>
      </c>
      <c r="P7" s="16">
        <v>498</v>
      </c>
      <c r="Q7" s="16">
        <v>1198</v>
      </c>
      <c r="R7" s="14">
        <f>N7*0.9*K7</f>
        <v>0</v>
      </c>
      <c r="S7" s="137" t="s">
        <v>124</v>
      </c>
      <c r="T7" s="138"/>
      <c r="U7" s="139"/>
    </row>
    <row r="8" spans="1:21" ht="20" customHeight="1" x14ac:dyDescent="0.35">
      <c r="A8" s="9">
        <v>2</v>
      </c>
      <c r="B8" s="36" t="s">
        <v>10</v>
      </c>
      <c r="C8" s="17" t="s">
        <v>37</v>
      </c>
      <c r="D8" s="11" t="s">
        <v>57</v>
      </c>
      <c r="E8" s="9" t="s">
        <v>12</v>
      </c>
      <c r="F8" s="9">
        <v>16</v>
      </c>
      <c r="G8" s="9">
        <v>2</v>
      </c>
      <c r="H8" s="9" t="s">
        <v>11</v>
      </c>
      <c r="I8" s="9" t="s">
        <v>1</v>
      </c>
      <c r="J8" s="13"/>
      <c r="K8" s="13" t="s">
        <v>119</v>
      </c>
      <c r="L8" s="14">
        <v>640</v>
      </c>
      <c r="M8" s="14">
        <f t="shared" ref="M8:M26" si="2">L8*7%</f>
        <v>44.800000000000004</v>
      </c>
      <c r="N8" s="43">
        <f t="shared" si="0"/>
        <v>63.999999999999993</v>
      </c>
      <c r="O8" s="15">
        <f t="shared" si="1"/>
        <v>400</v>
      </c>
      <c r="P8" s="16">
        <v>108.8</v>
      </c>
      <c r="Q8" s="16">
        <v>444.8</v>
      </c>
      <c r="R8" s="14">
        <f t="shared" ref="R8:R39" si="3">N8*0.9*K8</f>
        <v>0</v>
      </c>
      <c r="S8" s="140"/>
      <c r="T8" s="141"/>
      <c r="U8" s="142"/>
    </row>
    <row r="9" spans="1:21" ht="20" customHeight="1" x14ac:dyDescent="0.35">
      <c r="A9" s="9">
        <v>3</v>
      </c>
      <c r="B9" s="37" t="s">
        <v>13</v>
      </c>
      <c r="C9" s="17" t="s">
        <v>40</v>
      </c>
      <c r="D9" s="11" t="s">
        <v>56</v>
      </c>
      <c r="E9" s="9" t="s">
        <v>12</v>
      </c>
      <c r="F9" s="9">
        <v>20</v>
      </c>
      <c r="G9" s="9">
        <v>3</v>
      </c>
      <c r="H9" s="9" t="s">
        <v>11</v>
      </c>
      <c r="I9" s="9" t="s">
        <v>1</v>
      </c>
      <c r="J9" s="13"/>
      <c r="K9" s="13" t="s">
        <v>119</v>
      </c>
      <c r="L9" s="14">
        <v>1000</v>
      </c>
      <c r="M9" s="14">
        <f t="shared" si="2"/>
        <v>70</v>
      </c>
      <c r="N9" s="43">
        <f t="shared" si="0"/>
        <v>100</v>
      </c>
      <c r="O9" s="15">
        <f t="shared" si="1"/>
        <v>700</v>
      </c>
      <c r="P9" s="16">
        <v>170</v>
      </c>
      <c r="Q9" s="16">
        <v>770</v>
      </c>
      <c r="R9" s="14">
        <f t="shared" si="3"/>
        <v>0</v>
      </c>
      <c r="S9" s="140"/>
      <c r="T9" s="141"/>
      <c r="U9" s="142"/>
    </row>
    <row r="10" spans="1:21" ht="20" customHeight="1" x14ac:dyDescent="0.35">
      <c r="A10" s="9">
        <v>4</v>
      </c>
      <c r="B10" s="37" t="s">
        <v>14</v>
      </c>
      <c r="C10" s="18" t="s">
        <v>52</v>
      </c>
      <c r="D10" s="11" t="s">
        <v>59</v>
      </c>
      <c r="E10" s="9" t="s">
        <v>15</v>
      </c>
      <c r="F10" s="9">
        <v>16</v>
      </c>
      <c r="G10" s="9">
        <v>2</v>
      </c>
      <c r="H10" s="9" t="s">
        <v>11</v>
      </c>
      <c r="I10" s="9" t="s">
        <v>1</v>
      </c>
      <c r="J10" s="13"/>
      <c r="K10" s="13" t="s">
        <v>119</v>
      </c>
      <c r="L10" s="14">
        <v>450</v>
      </c>
      <c r="M10" s="14">
        <f t="shared" si="2"/>
        <v>31.500000000000004</v>
      </c>
      <c r="N10" s="43">
        <f t="shared" si="0"/>
        <v>50</v>
      </c>
      <c r="O10" s="15">
        <f t="shared" si="1"/>
        <v>178</v>
      </c>
      <c r="P10" s="16">
        <v>81.5</v>
      </c>
      <c r="Q10" s="16">
        <v>209.5</v>
      </c>
      <c r="R10" s="14">
        <f t="shared" si="3"/>
        <v>0</v>
      </c>
      <c r="S10" s="140"/>
      <c r="T10" s="141"/>
      <c r="U10" s="142"/>
    </row>
    <row r="11" spans="1:21" ht="20" customHeight="1" x14ac:dyDescent="0.35">
      <c r="A11" s="9">
        <v>5</v>
      </c>
      <c r="B11" s="35" t="s">
        <v>16</v>
      </c>
      <c r="C11" s="19" t="s">
        <v>32</v>
      </c>
      <c r="D11" s="11" t="s">
        <v>55</v>
      </c>
      <c r="E11" s="9" t="s">
        <v>12</v>
      </c>
      <c r="F11" s="9">
        <v>16</v>
      </c>
      <c r="G11" s="9">
        <v>2</v>
      </c>
      <c r="H11" s="9" t="s">
        <v>11</v>
      </c>
      <c r="I11" s="9" t="s">
        <v>1</v>
      </c>
      <c r="J11" s="13"/>
      <c r="K11" s="13" t="s">
        <v>119</v>
      </c>
      <c r="L11" s="14">
        <v>640</v>
      </c>
      <c r="M11" s="14">
        <f t="shared" si="2"/>
        <v>44.800000000000004</v>
      </c>
      <c r="N11" s="43">
        <f t="shared" si="0"/>
        <v>140</v>
      </c>
      <c r="O11" s="15">
        <f t="shared" si="1"/>
        <v>489.99999999999994</v>
      </c>
      <c r="P11" s="16">
        <v>184.8</v>
      </c>
      <c r="Q11" s="16">
        <v>534.79999999999995</v>
      </c>
      <c r="R11" s="14">
        <f t="shared" si="3"/>
        <v>0</v>
      </c>
      <c r="S11" s="140"/>
      <c r="T11" s="141"/>
      <c r="U11" s="142"/>
    </row>
    <row r="12" spans="1:21" ht="20" customHeight="1" x14ac:dyDescent="0.35">
      <c r="A12" s="9">
        <v>6</v>
      </c>
      <c r="B12" s="37" t="s">
        <v>17</v>
      </c>
      <c r="C12" s="19" t="s">
        <v>45</v>
      </c>
      <c r="D12" s="11" t="s">
        <v>58</v>
      </c>
      <c r="E12" s="9" t="s">
        <v>12</v>
      </c>
      <c r="F12" s="9">
        <v>16</v>
      </c>
      <c r="G12" s="9">
        <v>2</v>
      </c>
      <c r="H12" s="9" t="s">
        <v>11</v>
      </c>
      <c r="I12" s="9" t="s">
        <v>1</v>
      </c>
      <c r="J12" s="13"/>
      <c r="K12" s="13" t="s">
        <v>119</v>
      </c>
      <c r="L12" s="14">
        <v>640</v>
      </c>
      <c r="M12" s="14">
        <f t="shared" si="2"/>
        <v>44.800000000000004</v>
      </c>
      <c r="N12" s="43">
        <f t="shared" si="0"/>
        <v>63.999999999999993</v>
      </c>
      <c r="O12" s="15">
        <f t="shared" si="1"/>
        <v>400</v>
      </c>
      <c r="P12" s="16">
        <v>108.8</v>
      </c>
      <c r="Q12" s="16">
        <v>444.8</v>
      </c>
      <c r="R12" s="14">
        <f t="shared" si="3"/>
        <v>0</v>
      </c>
      <c r="S12" s="140"/>
      <c r="T12" s="141"/>
      <c r="U12" s="142"/>
    </row>
    <row r="13" spans="1:21" ht="20" customHeight="1" x14ac:dyDescent="0.35">
      <c r="A13" s="9">
        <v>7</v>
      </c>
      <c r="B13" s="37" t="s">
        <v>18</v>
      </c>
      <c r="C13" s="19" t="s">
        <v>36</v>
      </c>
      <c r="D13" s="11" t="s">
        <v>54</v>
      </c>
      <c r="E13" s="9" t="s">
        <v>12</v>
      </c>
      <c r="F13" s="9">
        <v>20</v>
      </c>
      <c r="G13" s="9">
        <v>3</v>
      </c>
      <c r="H13" s="9" t="s">
        <v>11</v>
      </c>
      <c r="I13" s="9" t="s">
        <v>1</v>
      </c>
      <c r="J13" s="13"/>
      <c r="K13" s="13" t="s">
        <v>119</v>
      </c>
      <c r="L13" s="14">
        <v>1000</v>
      </c>
      <c r="M13" s="14">
        <f t="shared" si="2"/>
        <v>70</v>
      </c>
      <c r="N13" s="43">
        <f t="shared" si="0"/>
        <v>100</v>
      </c>
      <c r="O13" s="15">
        <f t="shared" si="1"/>
        <v>700</v>
      </c>
      <c r="P13" s="16">
        <v>170</v>
      </c>
      <c r="Q13" s="16">
        <v>770</v>
      </c>
      <c r="R13" s="14">
        <f t="shared" si="3"/>
        <v>0</v>
      </c>
      <c r="S13" s="140"/>
      <c r="T13" s="141"/>
      <c r="U13" s="142"/>
    </row>
    <row r="14" spans="1:21" ht="20" customHeight="1" x14ac:dyDescent="0.35">
      <c r="A14" s="9">
        <v>8</v>
      </c>
      <c r="B14" s="37" t="s">
        <v>19</v>
      </c>
      <c r="C14" s="10" t="s">
        <v>44</v>
      </c>
      <c r="D14" s="11" t="s">
        <v>65</v>
      </c>
      <c r="E14" s="9" t="s">
        <v>12</v>
      </c>
      <c r="F14" s="9">
        <v>48</v>
      </c>
      <c r="G14" s="9">
        <v>6</v>
      </c>
      <c r="H14" s="9" t="s">
        <v>11</v>
      </c>
      <c r="I14" s="9" t="s">
        <v>1</v>
      </c>
      <c r="J14" s="13"/>
      <c r="K14" s="13" t="s">
        <v>119</v>
      </c>
      <c r="L14" s="14">
        <v>1650</v>
      </c>
      <c r="M14" s="14">
        <f t="shared" si="2"/>
        <v>115.50000000000001</v>
      </c>
      <c r="N14" s="43">
        <f t="shared" si="0"/>
        <v>165</v>
      </c>
      <c r="O14" s="15">
        <f t="shared" si="1"/>
        <v>930</v>
      </c>
      <c r="P14" s="16">
        <v>280.5</v>
      </c>
      <c r="Q14" s="16">
        <v>1045.5</v>
      </c>
      <c r="R14" s="14">
        <f t="shared" si="3"/>
        <v>0</v>
      </c>
      <c r="S14" s="140"/>
      <c r="T14" s="141"/>
      <c r="U14" s="142"/>
    </row>
    <row r="15" spans="1:21" ht="20" customHeight="1" x14ac:dyDescent="0.35">
      <c r="A15" s="9">
        <v>9</v>
      </c>
      <c r="B15" s="37" t="s">
        <v>82</v>
      </c>
      <c r="C15" s="17" t="s">
        <v>42</v>
      </c>
      <c r="D15" s="11" t="s">
        <v>66</v>
      </c>
      <c r="E15" s="9" t="s">
        <v>12</v>
      </c>
      <c r="F15" s="9">
        <v>24</v>
      </c>
      <c r="G15" s="9">
        <v>3</v>
      </c>
      <c r="H15" s="9" t="s">
        <v>11</v>
      </c>
      <c r="I15" s="9" t="s">
        <v>1</v>
      </c>
      <c r="J15" s="13"/>
      <c r="K15" s="13" t="s">
        <v>119</v>
      </c>
      <c r="L15" s="14">
        <v>960</v>
      </c>
      <c r="M15" s="14">
        <f t="shared" si="2"/>
        <v>67.2</v>
      </c>
      <c r="N15" s="43">
        <f t="shared" si="0"/>
        <v>95.999999999999986</v>
      </c>
      <c r="O15" s="15">
        <f t="shared" si="1"/>
        <v>660</v>
      </c>
      <c r="P15" s="16">
        <v>163.19999999999999</v>
      </c>
      <c r="Q15" s="16">
        <v>727.2</v>
      </c>
      <c r="R15" s="14">
        <f t="shared" si="3"/>
        <v>0</v>
      </c>
      <c r="S15" s="140"/>
      <c r="T15" s="141"/>
      <c r="U15" s="142"/>
    </row>
    <row r="16" spans="1:21" ht="49.5" customHeight="1" x14ac:dyDescent="0.35">
      <c r="A16" s="9">
        <v>10</v>
      </c>
      <c r="B16" s="35" t="s">
        <v>20</v>
      </c>
      <c r="C16" s="17" t="s">
        <v>43</v>
      </c>
      <c r="D16" s="11" t="s">
        <v>67</v>
      </c>
      <c r="E16" s="9" t="s">
        <v>21</v>
      </c>
      <c r="F16" s="9">
        <v>24</v>
      </c>
      <c r="G16" s="9">
        <v>3</v>
      </c>
      <c r="H16" s="9" t="s">
        <v>11</v>
      </c>
      <c r="I16" s="9" t="s">
        <v>1</v>
      </c>
      <c r="J16" s="13"/>
      <c r="K16" s="13" t="s">
        <v>119</v>
      </c>
      <c r="L16" s="14">
        <v>960</v>
      </c>
      <c r="M16" s="14">
        <f t="shared" si="2"/>
        <v>67.2</v>
      </c>
      <c r="N16" s="43">
        <f t="shared" si="0"/>
        <v>95.999999999999986</v>
      </c>
      <c r="O16" s="15">
        <f t="shared" si="1"/>
        <v>600</v>
      </c>
      <c r="P16" s="16">
        <v>163.19999999999999</v>
      </c>
      <c r="Q16" s="16">
        <v>667.2</v>
      </c>
      <c r="R16" s="14">
        <f t="shared" si="3"/>
        <v>0</v>
      </c>
      <c r="S16" s="140"/>
      <c r="T16" s="141"/>
      <c r="U16" s="142"/>
    </row>
    <row r="17" spans="1:21" ht="20" customHeight="1" x14ac:dyDescent="0.35">
      <c r="A17" s="9">
        <v>11</v>
      </c>
      <c r="B17" s="35" t="s">
        <v>22</v>
      </c>
      <c r="C17" s="18" t="s">
        <v>41</v>
      </c>
      <c r="D17" s="20" t="s">
        <v>61</v>
      </c>
      <c r="E17" s="9" t="s">
        <v>12</v>
      </c>
      <c r="F17" s="9">
        <v>16</v>
      </c>
      <c r="G17" s="9">
        <v>2</v>
      </c>
      <c r="H17" s="9" t="s">
        <v>11</v>
      </c>
      <c r="I17" s="9" t="s">
        <v>1</v>
      </c>
      <c r="J17" s="13"/>
      <c r="K17" s="13" t="s">
        <v>119</v>
      </c>
      <c r="L17" s="14">
        <v>640</v>
      </c>
      <c r="M17" s="14">
        <f t="shared" si="2"/>
        <v>44.800000000000004</v>
      </c>
      <c r="N17" s="43">
        <f t="shared" si="0"/>
        <v>63.999999999999993</v>
      </c>
      <c r="O17" s="15">
        <f t="shared" si="1"/>
        <v>400</v>
      </c>
      <c r="P17" s="16">
        <v>108.8</v>
      </c>
      <c r="Q17" s="16">
        <v>444.8</v>
      </c>
      <c r="R17" s="14">
        <f t="shared" si="3"/>
        <v>0</v>
      </c>
      <c r="S17" s="140"/>
      <c r="T17" s="141"/>
      <c r="U17" s="142"/>
    </row>
    <row r="18" spans="1:21" ht="20" customHeight="1" x14ac:dyDescent="0.35">
      <c r="A18" s="9">
        <v>12</v>
      </c>
      <c r="B18" s="38" t="s">
        <v>23</v>
      </c>
      <c r="C18" s="19" t="s">
        <v>35</v>
      </c>
      <c r="D18" s="11" t="s">
        <v>62</v>
      </c>
      <c r="E18" s="9" t="s">
        <v>12</v>
      </c>
      <c r="F18" s="9">
        <v>16</v>
      </c>
      <c r="G18" s="9">
        <v>2</v>
      </c>
      <c r="H18" s="9" t="s">
        <v>11</v>
      </c>
      <c r="I18" s="9" t="s">
        <v>1</v>
      </c>
      <c r="J18" s="13"/>
      <c r="K18" s="13" t="s">
        <v>119</v>
      </c>
      <c r="L18" s="14">
        <v>640</v>
      </c>
      <c r="M18" s="14">
        <f t="shared" si="2"/>
        <v>44.800000000000004</v>
      </c>
      <c r="N18" s="43">
        <f t="shared" si="0"/>
        <v>63.999999999999993</v>
      </c>
      <c r="O18" s="15">
        <f t="shared" si="1"/>
        <v>400</v>
      </c>
      <c r="P18" s="16">
        <v>108.8</v>
      </c>
      <c r="Q18" s="16">
        <v>444.8</v>
      </c>
      <c r="R18" s="14">
        <f t="shared" si="3"/>
        <v>0</v>
      </c>
      <c r="S18" s="140"/>
      <c r="T18" s="141"/>
      <c r="U18" s="142"/>
    </row>
    <row r="19" spans="1:21" ht="20" customHeight="1" x14ac:dyDescent="0.35">
      <c r="A19" s="9">
        <v>13</v>
      </c>
      <c r="B19" s="35" t="s">
        <v>24</v>
      </c>
      <c r="C19" s="17" t="s">
        <v>34</v>
      </c>
      <c r="D19" s="11" t="s">
        <v>61</v>
      </c>
      <c r="E19" s="9" t="s">
        <v>12</v>
      </c>
      <c r="F19" s="12">
        <v>16</v>
      </c>
      <c r="G19" s="12">
        <v>2</v>
      </c>
      <c r="H19" s="9" t="s">
        <v>11</v>
      </c>
      <c r="I19" s="9" t="s">
        <v>1</v>
      </c>
      <c r="J19" s="13"/>
      <c r="K19" s="13" t="s">
        <v>119</v>
      </c>
      <c r="L19" s="14">
        <v>640</v>
      </c>
      <c r="M19" s="14">
        <f t="shared" si="2"/>
        <v>44.800000000000004</v>
      </c>
      <c r="N19" s="43">
        <f t="shared" si="0"/>
        <v>63.999999999999993</v>
      </c>
      <c r="O19" s="15">
        <f t="shared" si="1"/>
        <v>400</v>
      </c>
      <c r="P19" s="16">
        <v>108.8</v>
      </c>
      <c r="Q19" s="16">
        <v>444.8</v>
      </c>
      <c r="R19" s="14">
        <f t="shared" si="3"/>
        <v>0</v>
      </c>
      <c r="S19" s="140"/>
      <c r="T19" s="141"/>
      <c r="U19" s="142"/>
    </row>
    <row r="20" spans="1:21" ht="20" customHeight="1" x14ac:dyDescent="0.35">
      <c r="A20" s="9">
        <v>14</v>
      </c>
      <c r="B20" s="38" t="s">
        <v>25</v>
      </c>
      <c r="C20" s="17" t="s">
        <v>38</v>
      </c>
      <c r="D20" s="11" t="s">
        <v>63</v>
      </c>
      <c r="E20" s="9" t="s">
        <v>12</v>
      </c>
      <c r="F20" s="12">
        <v>16</v>
      </c>
      <c r="G20" s="12">
        <v>2</v>
      </c>
      <c r="H20" s="9" t="s">
        <v>11</v>
      </c>
      <c r="I20" s="9" t="s">
        <v>1</v>
      </c>
      <c r="J20" s="13"/>
      <c r="K20" s="13" t="s">
        <v>119</v>
      </c>
      <c r="L20" s="14">
        <v>640</v>
      </c>
      <c r="M20" s="14">
        <f t="shared" si="2"/>
        <v>44.800000000000004</v>
      </c>
      <c r="N20" s="43">
        <f t="shared" si="0"/>
        <v>63.999999999999993</v>
      </c>
      <c r="O20" s="15">
        <f t="shared" si="1"/>
        <v>400</v>
      </c>
      <c r="P20" s="16">
        <v>108.8</v>
      </c>
      <c r="Q20" s="16">
        <v>444.8</v>
      </c>
      <c r="R20" s="14">
        <f t="shared" si="3"/>
        <v>0</v>
      </c>
      <c r="S20" s="140"/>
      <c r="T20" s="141"/>
      <c r="U20" s="142"/>
    </row>
    <row r="21" spans="1:21" ht="20" customHeight="1" x14ac:dyDescent="0.35">
      <c r="A21" s="9">
        <v>15</v>
      </c>
      <c r="B21" s="35" t="s">
        <v>26</v>
      </c>
      <c r="C21" s="17" t="s">
        <v>39</v>
      </c>
      <c r="D21" s="11" t="s">
        <v>64</v>
      </c>
      <c r="E21" s="9" t="s">
        <v>12</v>
      </c>
      <c r="F21" s="12">
        <v>8</v>
      </c>
      <c r="G21" s="12">
        <v>1</v>
      </c>
      <c r="H21" s="9" t="s">
        <v>11</v>
      </c>
      <c r="I21" s="9" t="s">
        <v>1</v>
      </c>
      <c r="J21" s="13"/>
      <c r="K21" s="13" t="s">
        <v>119</v>
      </c>
      <c r="L21" s="14">
        <v>360</v>
      </c>
      <c r="M21" s="14">
        <f t="shared" si="2"/>
        <v>25.200000000000003</v>
      </c>
      <c r="N21" s="43">
        <f t="shared" si="0"/>
        <v>36</v>
      </c>
      <c r="O21" s="15">
        <f t="shared" si="1"/>
        <v>240</v>
      </c>
      <c r="P21" s="16">
        <v>61.2</v>
      </c>
      <c r="Q21" s="16">
        <v>265.2</v>
      </c>
      <c r="R21" s="14">
        <f t="shared" si="3"/>
        <v>0</v>
      </c>
      <c r="S21" s="140"/>
      <c r="T21" s="141"/>
      <c r="U21" s="142"/>
    </row>
    <row r="22" spans="1:21" ht="20" customHeight="1" x14ac:dyDescent="0.35">
      <c r="A22" s="9">
        <v>16</v>
      </c>
      <c r="B22" s="35" t="s">
        <v>27</v>
      </c>
      <c r="C22" s="17" t="s">
        <v>47</v>
      </c>
      <c r="D22" s="21">
        <v>43977</v>
      </c>
      <c r="E22" s="9" t="s">
        <v>12</v>
      </c>
      <c r="F22" s="12">
        <v>9</v>
      </c>
      <c r="G22" s="12">
        <v>1</v>
      </c>
      <c r="H22" s="9" t="s">
        <v>11</v>
      </c>
      <c r="I22" s="9" t="s">
        <v>1</v>
      </c>
      <c r="J22" s="13"/>
      <c r="K22" s="13" t="s">
        <v>119</v>
      </c>
      <c r="L22" s="22">
        <v>294.12</v>
      </c>
      <c r="M22" s="14">
        <f t="shared" si="2"/>
        <v>20.588400000000004</v>
      </c>
      <c r="N22" s="43">
        <f t="shared" si="0"/>
        <v>69.121599999999987</v>
      </c>
      <c r="O22" s="15">
        <f t="shared" si="1"/>
        <v>141.1216</v>
      </c>
      <c r="P22" s="16">
        <v>89.71</v>
      </c>
      <c r="Q22" s="16">
        <v>161.71</v>
      </c>
      <c r="R22" s="14">
        <f t="shared" si="3"/>
        <v>0</v>
      </c>
      <c r="S22" s="140"/>
      <c r="T22" s="141"/>
      <c r="U22" s="142"/>
    </row>
    <row r="23" spans="1:21" ht="20" customHeight="1" x14ac:dyDescent="0.35">
      <c r="A23" s="9">
        <v>17</v>
      </c>
      <c r="B23" s="35" t="s">
        <v>28</v>
      </c>
      <c r="C23" s="19" t="s">
        <v>48</v>
      </c>
      <c r="D23" s="21">
        <v>43959</v>
      </c>
      <c r="E23" s="9" t="s">
        <v>12</v>
      </c>
      <c r="F23" s="12">
        <v>9</v>
      </c>
      <c r="G23" s="12">
        <v>1</v>
      </c>
      <c r="H23" s="9" t="s">
        <v>11</v>
      </c>
      <c r="I23" s="9" t="s">
        <v>1</v>
      </c>
      <c r="J23" s="13"/>
      <c r="K23" s="13" t="s">
        <v>119</v>
      </c>
      <c r="L23" s="22">
        <v>294.12</v>
      </c>
      <c r="M23" s="14">
        <f t="shared" si="2"/>
        <v>20.588400000000004</v>
      </c>
      <c r="N23" s="43">
        <f t="shared" si="0"/>
        <v>69.121599999999987</v>
      </c>
      <c r="O23" s="15">
        <f t="shared" si="1"/>
        <v>141.1216</v>
      </c>
      <c r="P23" s="16">
        <v>89.71</v>
      </c>
      <c r="Q23" s="16">
        <v>161.71</v>
      </c>
      <c r="R23" s="14">
        <f t="shared" si="3"/>
        <v>0</v>
      </c>
      <c r="S23" s="140"/>
      <c r="T23" s="141"/>
      <c r="U23" s="142"/>
    </row>
    <row r="24" spans="1:21" ht="20" customHeight="1" x14ac:dyDescent="0.35">
      <c r="A24" s="9">
        <v>18</v>
      </c>
      <c r="B24" s="35" t="s">
        <v>29</v>
      </c>
      <c r="C24" s="19" t="s">
        <v>49</v>
      </c>
      <c r="D24" s="21">
        <v>43966</v>
      </c>
      <c r="E24" s="9" t="s">
        <v>12</v>
      </c>
      <c r="F24" s="12">
        <v>9</v>
      </c>
      <c r="G24" s="12">
        <v>1</v>
      </c>
      <c r="H24" s="9" t="s">
        <v>11</v>
      </c>
      <c r="I24" s="9" t="s">
        <v>1</v>
      </c>
      <c r="J24" s="13"/>
      <c r="K24" s="13" t="s">
        <v>119</v>
      </c>
      <c r="L24" s="22">
        <v>294.12</v>
      </c>
      <c r="M24" s="14">
        <f t="shared" si="2"/>
        <v>20.588400000000004</v>
      </c>
      <c r="N24" s="43">
        <f t="shared" si="0"/>
        <v>69.121599999999987</v>
      </c>
      <c r="O24" s="15">
        <f t="shared" si="1"/>
        <v>141.1216</v>
      </c>
      <c r="P24" s="16">
        <v>89.71</v>
      </c>
      <c r="Q24" s="16">
        <v>161.71</v>
      </c>
      <c r="R24" s="14">
        <f t="shared" si="3"/>
        <v>0</v>
      </c>
      <c r="S24" s="140"/>
      <c r="T24" s="141"/>
      <c r="U24" s="142"/>
    </row>
    <row r="25" spans="1:21" ht="20" customHeight="1" x14ac:dyDescent="0.35">
      <c r="A25" s="9">
        <v>19</v>
      </c>
      <c r="B25" s="35" t="s">
        <v>30</v>
      </c>
      <c r="C25" s="17" t="s">
        <v>50</v>
      </c>
      <c r="D25" s="21">
        <v>43936</v>
      </c>
      <c r="E25" s="9" t="s">
        <v>12</v>
      </c>
      <c r="F25" s="12">
        <v>9</v>
      </c>
      <c r="G25" s="12">
        <v>1</v>
      </c>
      <c r="H25" s="9" t="s">
        <v>11</v>
      </c>
      <c r="I25" s="9" t="s">
        <v>1</v>
      </c>
      <c r="J25" s="13"/>
      <c r="K25" s="13" t="s">
        <v>119</v>
      </c>
      <c r="L25" s="22">
        <v>294.12</v>
      </c>
      <c r="M25" s="14">
        <f t="shared" si="2"/>
        <v>20.588400000000004</v>
      </c>
      <c r="N25" s="43">
        <f t="shared" si="0"/>
        <v>56.621599999999987</v>
      </c>
      <c r="O25" s="15">
        <f t="shared" si="1"/>
        <v>132.6216</v>
      </c>
      <c r="P25" s="16">
        <v>77.209999999999994</v>
      </c>
      <c r="Q25" s="16">
        <v>153.21</v>
      </c>
      <c r="R25" s="14">
        <f t="shared" si="3"/>
        <v>0</v>
      </c>
      <c r="S25" s="140"/>
      <c r="T25" s="141"/>
      <c r="U25" s="142"/>
    </row>
    <row r="26" spans="1:21" ht="20" customHeight="1" x14ac:dyDescent="0.35">
      <c r="A26" s="9">
        <v>20</v>
      </c>
      <c r="B26" s="35" t="s">
        <v>31</v>
      </c>
      <c r="C26" s="17" t="s">
        <v>51</v>
      </c>
      <c r="D26" s="21">
        <v>43945</v>
      </c>
      <c r="E26" s="9" t="s">
        <v>12</v>
      </c>
      <c r="F26" s="12">
        <v>9</v>
      </c>
      <c r="G26" s="12">
        <v>1</v>
      </c>
      <c r="H26" s="9" t="s">
        <v>11</v>
      </c>
      <c r="I26" s="9" t="s">
        <v>1</v>
      </c>
      <c r="J26" s="13"/>
      <c r="K26" s="13" t="s">
        <v>119</v>
      </c>
      <c r="L26" s="22">
        <v>294.12</v>
      </c>
      <c r="M26" s="14">
        <f t="shared" si="2"/>
        <v>20.588400000000004</v>
      </c>
      <c r="N26" s="43">
        <f t="shared" si="0"/>
        <v>69.121599999999987</v>
      </c>
      <c r="O26" s="15">
        <f t="shared" si="1"/>
        <v>141.1216</v>
      </c>
      <c r="P26" s="16">
        <v>89.71</v>
      </c>
      <c r="Q26" s="16">
        <v>161.71</v>
      </c>
      <c r="R26" s="14">
        <f t="shared" si="3"/>
        <v>0</v>
      </c>
      <c r="S26" s="140"/>
      <c r="T26" s="141"/>
      <c r="U26" s="142"/>
    </row>
    <row r="27" spans="1:21" ht="20" customHeight="1" x14ac:dyDescent="0.35">
      <c r="A27" s="9">
        <v>21</v>
      </c>
      <c r="B27" s="124" t="s">
        <v>139</v>
      </c>
      <c r="C27" s="23"/>
      <c r="D27" s="24"/>
      <c r="E27" s="25"/>
      <c r="F27" s="26"/>
      <c r="G27" s="26"/>
      <c r="H27" s="25"/>
      <c r="I27" s="25"/>
      <c r="J27" s="13"/>
      <c r="K27" s="13" t="s">
        <v>119</v>
      </c>
      <c r="L27" s="22">
        <v>1400</v>
      </c>
      <c r="M27" s="14"/>
      <c r="N27" s="43">
        <v>200</v>
      </c>
      <c r="O27" s="15"/>
      <c r="P27" s="16"/>
      <c r="Q27" s="16"/>
      <c r="R27" s="14">
        <f t="shared" si="3"/>
        <v>0</v>
      </c>
      <c r="S27" s="140"/>
      <c r="T27" s="141"/>
      <c r="U27" s="142"/>
    </row>
    <row r="28" spans="1:21" ht="20" customHeight="1" x14ac:dyDescent="0.35">
      <c r="A28" s="9">
        <v>22</v>
      </c>
      <c r="B28" s="124" t="s">
        <v>140</v>
      </c>
      <c r="C28" s="23"/>
      <c r="D28" s="24"/>
      <c r="E28" s="25"/>
      <c r="F28" s="26"/>
      <c r="G28" s="26"/>
      <c r="H28" s="25"/>
      <c r="I28" s="25"/>
      <c r="J28" s="13"/>
      <c r="K28" s="13" t="s">
        <v>119</v>
      </c>
      <c r="L28" s="22">
        <v>1200</v>
      </c>
      <c r="M28" s="14"/>
      <c r="N28" s="43">
        <v>600</v>
      </c>
      <c r="O28" s="15"/>
      <c r="P28" s="16"/>
      <c r="Q28" s="16"/>
      <c r="R28" s="14">
        <f t="shared" si="3"/>
        <v>0</v>
      </c>
      <c r="S28" s="140"/>
      <c r="T28" s="141"/>
      <c r="U28" s="142"/>
    </row>
    <row r="29" spans="1:21" ht="20" customHeight="1" x14ac:dyDescent="0.35">
      <c r="A29" s="9">
        <v>23</v>
      </c>
      <c r="B29" s="124" t="s">
        <v>141</v>
      </c>
      <c r="C29" s="23"/>
      <c r="D29" s="24"/>
      <c r="E29" s="25"/>
      <c r="F29" s="26"/>
      <c r="G29" s="26"/>
      <c r="H29" s="25"/>
      <c r="I29" s="25"/>
      <c r="J29" s="13"/>
      <c r="K29" s="13" t="s">
        <v>119</v>
      </c>
      <c r="L29" s="22">
        <v>1000</v>
      </c>
      <c r="M29" s="14"/>
      <c r="N29" s="43">
        <v>600</v>
      </c>
      <c r="O29" s="15"/>
      <c r="P29" s="16"/>
      <c r="Q29" s="16"/>
      <c r="R29" s="14">
        <f t="shared" si="3"/>
        <v>0</v>
      </c>
      <c r="S29" s="140"/>
      <c r="T29" s="141"/>
      <c r="U29" s="142"/>
    </row>
    <row r="30" spans="1:21" ht="20" customHeight="1" x14ac:dyDescent="0.35">
      <c r="A30" s="9">
        <v>24</v>
      </c>
      <c r="B30" s="124" t="s">
        <v>142</v>
      </c>
      <c r="C30" s="23"/>
      <c r="D30" s="24"/>
      <c r="E30" s="25"/>
      <c r="F30" s="26"/>
      <c r="G30" s="26"/>
      <c r="H30" s="25"/>
      <c r="I30" s="25"/>
      <c r="J30" s="13"/>
      <c r="K30" s="13" t="s">
        <v>119</v>
      </c>
      <c r="L30" s="22">
        <v>1200</v>
      </c>
      <c r="M30" s="14"/>
      <c r="N30" s="43">
        <v>600</v>
      </c>
      <c r="O30" s="15"/>
      <c r="P30" s="16"/>
      <c r="Q30" s="16"/>
      <c r="R30" s="14">
        <f t="shared" si="3"/>
        <v>0</v>
      </c>
      <c r="S30" s="140"/>
      <c r="T30" s="141"/>
      <c r="U30" s="142"/>
    </row>
    <row r="31" spans="1:21" ht="20" customHeight="1" x14ac:dyDescent="0.35">
      <c r="A31" s="9">
        <v>25</v>
      </c>
      <c r="B31" s="124" t="s">
        <v>143</v>
      </c>
      <c r="C31" s="23"/>
      <c r="D31" s="24"/>
      <c r="E31" s="25"/>
      <c r="F31" s="26"/>
      <c r="G31" s="26"/>
      <c r="H31" s="25"/>
      <c r="I31" s="25"/>
      <c r="J31" s="13"/>
      <c r="K31" s="13" t="s">
        <v>119</v>
      </c>
      <c r="L31" s="22">
        <v>1000</v>
      </c>
      <c r="M31" s="14"/>
      <c r="N31" s="43">
        <v>600</v>
      </c>
      <c r="O31" s="15"/>
      <c r="P31" s="16"/>
      <c r="Q31" s="16"/>
      <c r="R31" s="14">
        <f t="shared" si="3"/>
        <v>0</v>
      </c>
      <c r="S31" s="140"/>
      <c r="T31" s="141"/>
      <c r="U31" s="142"/>
    </row>
    <row r="32" spans="1:21" ht="20" customHeight="1" x14ac:dyDescent="0.35">
      <c r="A32" s="9">
        <v>26</v>
      </c>
      <c r="B32" s="124" t="s">
        <v>144</v>
      </c>
      <c r="C32" s="23"/>
      <c r="D32" s="24"/>
      <c r="E32" s="25"/>
      <c r="F32" s="26"/>
      <c r="G32" s="26"/>
      <c r="H32" s="25"/>
      <c r="I32" s="25"/>
      <c r="J32" s="13"/>
      <c r="K32" s="13" t="s">
        <v>119</v>
      </c>
      <c r="L32" s="22">
        <v>1200</v>
      </c>
      <c r="M32" s="14"/>
      <c r="N32" s="43">
        <v>600</v>
      </c>
      <c r="O32" s="15"/>
      <c r="P32" s="16"/>
      <c r="Q32" s="16"/>
      <c r="R32" s="14">
        <f t="shared" si="3"/>
        <v>0</v>
      </c>
      <c r="S32" s="140"/>
      <c r="T32" s="141"/>
      <c r="U32" s="142"/>
    </row>
    <row r="33" spans="1:21" ht="20" customHeight="1" x14ac:dyDescent="0.35">
      <c r="A33" s="9">
        <v>27</v>
      </c>
      <c r="B33" s="124" t="s">
        <v>145</v>
      </c>
      <c r="C33" s="23"/>
      <c r="D33" s="24"/>
      <c r="E33" s="25"/>
      <c r="F33" s="26"/>
      <c r="G33" s="26"/>
      <c r="H33" s="25"/>
      <c r="I33" s="25"/>
      <c r="J33" s="13"/>
      <c r="K33" s="13" t="s">
        <v>119</v>
      </c>
      <c r="L33" s="22">
        <v>1200</v>
      </c>
      <c r="M33" s="14"/>
      <c r="N33" s="43">
        <v>600</v>
      </c>
      <c r="O33" s="15"/>
      <c r="P33" s="16"/>
      <c r="Q33" s="16"/>
      <c r="R33" s="14">
        <f t="shared" si="3"/>
        <v>0</v>
      </c>
      <c r="S33" s="140"/>
      <c r="T33" s="141"/>
      <c r="U33" s="142"/>
    </row>
    <row r="34" spans="1:21" ht="20" customHeight="1" x14ac:dyDescent="0.35">
      <c r="A34" s="9">
        <v>28</v>
      </c>
      <c r="B34" s="124" t="s">
        <v>146</v>
      </c>
      <c r="C34" s="23"/>
      <c r="D34" s="24"/>
      <c r="E34" s="25"/>
      <c r="F34" s="26"/>
      <c r="G34" s="26"/>
      <c r="H34" s="25"/>
      <c r="I34" s="25"/>
      <c r="J34" s="13"/>
      <c r="K34" s="13" t="s">
        <v>119</v>
      </c>
      <c r="L34" s="22">
        <v>1200</v>
      </c>
      <c r="M34" s="14"/>
      <c r="N34" s="43">
        <v>600</v>
      </c>
      <c r="O34" s="15"/>
      <c r="P34" s="16"/>
      <c r="Q34" s="16"/>
      <c r="R34" s="14">
        <f t="shared" si="3"/>
        <v>0</v>
      </c>
      <c r="S34" s="140"/>
      <c r="T34" s="141"/>
      <c r="U34" s="142"/>
    </row>
    <row r="35" spans="1:21" ht="20" customHeight="1" x14ac:dyDescent="0.35">
      <c r="A35" s="9">
        <v>29</v>
      </c>
      <c r="B35" s="124" t="s">
        <v>147</v>
      </c>
      <c r="C35" s="23"/>
      <c r="D35" s="24"/>
      <c r="E35" s="25"/>
      <c r="F35" s="26"/>
      <c r="G35" s="26"/>
      <c r="H35" s="25"/>
      <c r="I35" s="25"/>
      <c r="J35" s="13"/>
      <c r="K35" s="13" t="s">
        <v>119</v>
      </c>
      <c r="L35" s="22">
        <v>1200</v>
      </c>
      <c r="M35" s="14"/>
      <c r="N35" s="43">
        <v>600</v>
      </c>
      <c r="O35" s="15"/>
      <c r="P35" s="16"/>
      <c r="Q35" s="16"/>
      <c r="R35" s="14">
        <f t="shared" si="3"/>
        <v>0</v>
      </c>
      <c r="S35" s="140"/>
      <c r="T35" s="141"/>
      <c r="U35" s="142"/>
    </row>
    <row r="36" spans="1:21" ht="20" customHeight="1" x14ac:dyDescent="0.35">
      <c r="A36" s="9">
        <v>30</v>
      </c>
      <c r="B36" s="50" t="s">
        <v>105</v>
      </c>
      <c r="C36" s="23"/>
      <c r="D36" s="24"/>
      <c r="E36" s="25"/>
      <c r="F36" s="26"/>
      <c r="G36" s="26"/>
      <c r="H36" s="25"/>
      <c r="I36" s="25"/>
      <c r="J36" s="13"/>
      <c r="K36" s="13" t="s">
        <v>119</v>
      </c>
      <c r="L36" s="22">
        <v>11490</v>
      </c>
      <c r="M36" s="14">
        <f t="shared" ref="M36:M39" si="4">L36*7%</f>
        <v>804.30000000000007</v>
      </c>
      <c r="N36" s="43">
        <f>2919-1770</f>
        <v>1149</v>
      </c>
      <c r="O36" s="15">
        <f t="shared" ref="O36:O38" si="5">Q36-M36</f>
        <v>-642.59</v>
      </c>
      <c r="P36" s="16">
        <v>89.71</v>
      </c>
      <c r="Q36" s="16">
        <v>161.71</v>
      </c>
      <c r="R36" s="14">
        <f t="shared" si="3"/>
        <v>0</v>
      </c>
      <c r="S36" s="140"/>
      <c r="T36" s="141"/>
      <c r="U36" s="142"/>
    </row>
    <row r="37" spans="1:21" ht="31" customHeight="1" x14ac:dyDescent="0.35">
      <c r="A37" s="9">
        <v>31</v>
      </c>
      <c r="B37" s="50" t="s">
        <v>104</v>
      </c>
      <c r="C37" s="23"/>
      <c r="D37" s="24"/>
      <c r="E37" s="25"/>
      <c r="F37" s="26"/>
      <c r="G37" s="26"/>
      <c r="H37" s="25"/>
      <c r="I37" s="25"/>
      <c r="J37" s="13"/>
      <c r="K37" s="13" t="s">
        <v>119</v>
      </c>
      <c r="L37" s="22">
        <v>11150</v>
      </c>
      <c r="M37" s="14">
        <f t="shared" si="4"/>
        <v>780.50000000000011</v>
      </c>
      <c r="N37" s="43">
        <f>3060-1940</f>
        <v>1120</v>
      </c>
      <c r="O37" s="15">
        <f t="shared" si="5"/>
        <v>-618.79000000000008</v>
      </c>
      <c r="P37" s="16">
        <v>89.71</v>
      </c>
      <c r="Q37" s="16">
        <v>161.71</v>
      </c>
      <c r="R37" s="14">
        <f t="shared" si="3"/>
        <v>0</v>
      </c>
      <c r="S37" s="140"/>
      <c r="T37" s="141"/>
      <c r="U37" s="142"/>
    </row>
    <row r="38" spans="1:21" ht="20" customHeight="1" x14ac:dyDescent="0.35">
      <c r="A38" s="9">
        <v>32</v>
      </c>
      <c r="B38" s="50" t="s">
        <v>106</v>
      </c>
      <c r="C38" s="23"/>
      <c r="D38" s="24"/>
      <c r="E38" s="25"/>
      <c r="F38" s="26"/>
      <c r="G38" s="26"/>
      <c r="H38" s="25"/>
      <c r="I38" s="25"/>
      <c r="J38" s="13"/>
      <c r="K38" s="13" t="s">
        <v>119</v>
      </c>
      <c r="L38" s="22">
        <v>7550</v>
      </c>
      <c r="M38" s="14">
        <f t="shared" si="4"/>
        <v>528.5</v>
      </c>
      <c r="N38" s="43">
        <v>2250</v>
      </c>
      <c r="O38" s="15">
        <f t="shared" si="5"/>
        <v>-366.78999999999996</v>
      </c>
      <c r="P38" s="16">
        <v>89.71</v>
      </c>
      <c r="Q38" s="16">
        <v>161.71</v>
      </c>
      <c r="R38" s="14">
        <f t="shared" si="3"/>
        <v>0</v>
      </c>
      <c r="S38" s="140"/>
      <c r="T38" s="141"/>
      <c r="U38" s="142"/>
    </row>
    <row r="39" spans="1:21" ht="20" customHeight="1" x14ac:dyDescent="0.35">
      <c r="A39" s="9">
        <v>33</v>
      </c>
      <c r="B39" s="125" t="s">
        <v>148</v>
      </c>
      <c r="C39" s="23"/>
      <c r="D39" s="24"/>
      <c r="E39" s="25"/>
      <c r="F39" s="26"/>
      <c r="G39" s="26"/>
      <c r="H39" s="25"/>
      <c r="I39" s="25"/>
      <c r="J39" s="13"/>
      <c r="K39" s="13" t="s">
        <v>119</v>
      </c>
      <c r="L39" s="22">
        <v>3000</v>
      </c>
      <c r="M39" s="14">
        <f t="shared" si="4"/>
        <v>210.00000000000003</v>
      </c>
      <c r="N39" s="43">
        <f>L39*0.1</f>
        <v>300</v>
      </c>
      <c r="O39" s="15"/>
      <c r="P39" s="16"/>
      <c r="Q39" s="16"/>
      <c r="R39" s="14">
        <f t="shared" si="3"/>
        <v>0</v>
      </c>
      <c r="S39" s="105"/>
      <c r="T39" s="106"/>
      <c r="U39" s="107"/>
    </row>
    <row r="40" spans="1:21" ht="45.65" customHeight="1" x14ac:dyDescent="0.35">
      <c r="A40" s="9">
        <v>34</v>
      </c>
      <c r="B40" s="32" t="s">
        <v>84</v>
      </c>
      <c r="C40" s="23"/>
      <c r="D40" s="24"/>
      <c r="E40" s="25"/>
      <c r="F40" s="26"/>
      <c r="G40" s="26"/>
      <c r="H40" s="25"/>
      <c r="I40" s="25"/>
      <c r="J40" s="13"/>
      <c r="K40" s="13" t="s">
        <v>119</v>
      </c>
      <c r="L40" s="22">
        <v>900</v>
      </c>
      <c r="M40" s="14">
        <f t="shared" ref="M40:M42" si="6">L40*7%</f>
        <v>63.000000000000007</v>
      </c>
      <c r="N40" s="43">
        <f>L40*0.1</f>
        <v>90</v>
      </c>
      <c r="O40" s="15">
        <f t="shared" ref="O40:O42" si="7">Q40-M40</f>
        <v>98.710000000000008</v>
      </c>
      <c r="P40" s="16">
        <v>89.71</v>
      </c>
      <c r="Q40" s="16">
        <v>161.71</v>
      </c>
      <c r="R40" s="14">
        <f>N40*0.9*K40</f>
        <v>0</v>
      </c>
      <c r="S40" s="137" t="s">
        <v>91</v>
      </c>
      <c r="T40" s="138"/>
      <c r="U40" s="139"/>
    </row>
    <row r="41" spans="1:21" ht="44.5" customHeight="1" x14ac:dyDescent="0.35">
      <c r="A41" s="9">
        <v>35</v>
      </c>
      <c r="B41" s="33" t="s">
        <v>83</v>
      </c>
      <c r="C41" s="23"/>
      <c r="D41" s="24"/>
      <c r="E41" s="25"/>
      <c r="F41" s="26"/>
      <c r="G41" s="26"/>
      <c r="H41" s="25"/>
      <c r="I41" s="25"/>
      <c r="J41" s="13"/>
      <c r="K41" s="13" t="s">
        <v>119</v>
      </c>
      <c r="L41" s="22">
        <v>480</v>
      </c>
      <c r="M41" s="14">
        <f t="shared" si="6"/>
        <v>33.6</v>
      </c>
      <c r="N41" s="43">
        <f>L41*0.1</f>
        <v>48</v>
      </c>
      <c r="O41" s="15">
        <f t="shared" si="7"/>
        <v>128.11000000000001</v>
      </c>
      <c r="P41" s="16">
        <v>89.71</v>
      </c>
      <c r="Q41" s="16">
        <v>161.71</v>
      </c>
      <c r="R41" s="14">
        <f t="shared" ref="R41:R42" si="8">N41*0.5*K41</f>
        <v>0</v>
      </c>
      <c r="S41" s="140"/>
      <c r="T41" s="141"/>
      <c r="U41" s="142"/>
    </row>
    <row r="42" spans="1:21" ht="37.25" customHeight="1" x14ac:dyDescent="0.35">
      <c r="A42" s="9">
        <v>36</v>
      </c>
      <c r="B42" s="33" t="s">
        <v>76</v>
      </c>
      <c r="C42" s="23"/>
      <c r="D42" s="24"/>
      <c r="E42" s="25"/>
      <c r="F42" s="26"/>
      <c r="G42" s="26"/>
      <c r="H42" s="25"/>
      <c r="I42" s="25"/>
      <c r="J42" s="13"/>
      <c r="K42" s="13" t="s">
        <v>119</v>
      </c>
      <c r="L42" s="22">
        <v>720</v>
      </c>
      <c r="M42" s="14">
        <f t="shared" si="6"/>
        <v>50.400000000000006</v>
      </c>
      <c r="N42" s="43">
        <f>L42*0.1</f>
        <v>72</v>
      </c>
      <c r="O42" s="15">
        <f t="shared" si="7"/>
        <v>111.31</v>
      </c>
      <c r="P42" s="16">
        <v>89.71</v>
      </c>
      <c r="Q42" s="16">
        <v>161.71</v>
      </c>
      <c r="R42" s="14">
        <f t="shared" si="8"/>
        <v>0</v>
      </c>
      <c r="S42" s="143"/>
      <c r="T42" s="144"/>
      <c r="U42" s="145"/>
    </row>
    <row r="43" spans="1:21" ht="30" customHeight="1" x14ac:dyDescent="0.4">
      <c r="B43" s="27"/>
      <c r="C43" s="28"/>
      <c r="D43" s="28"/>
      <c r="K43" s="2" t="s">
        <v>74</v>
      </c>
      <c r="N43" s="40"/>
      <c r="R43" s="29">
        <f>SUM(R7:R42)</f>
        <v>0</v>
      </c>
    </row>
    <row r="44" spans="1:21" ht="18" x14ac:dyDescent="0.4">
      <c r="B44" s="28"/>
      <c r="C44" s="28"/>
      <c r="D44" s="28"/>
      <c r="K44" s="2"/>
      <c r="N44" s="40"/>
      <c r="R44" s="31"/>
    </row>
    <row r="45" spans="1:21" ht="18" x14ac:dyDescent="0.4">
      <c r="B45" s="34" t="s">
        <v>68</v>
      </c>
      <c r="C45" s="28"/>
      <c r="D45" s="28"/>
      <c r="N45" s="40"/>
      <c r="P45" s="30" t="s">
        <v>72</v>
      </c>
      <c r="Q45" s="30"/>
    </row>
    <row r="46" spans="1:21" ht="22" customHeight="1" x14ac:dyDescent="0.35">
      <c r="B46" s="150" t="s">
        <v>85</v>
      </c>
      <c r="C46" s="150"/>
      <c r="D46" s="150"/>
      <c r="E46" s="150"/>
      <c r="F46" s="150"/>
      <c r="G46" s="150"/>
      <c r="H46" s="150"/>
      <c r="I46" s="150"/>
      <c r="J46" s="150"/>
      <c r="K46" s="150"/>
      <c r="L46" s="150"/>
      <c r="M46" s="150"/>
      <c r="N46" s="150"/>
    </row>
    <row r="47" spans="1:21" ht="24" customHeight="1" x14ac:dyDescent="0.35">
      <c r="B47" s="151" t="s">
        <v>87</v>
      </c>
      <c r="C47" s="151"/>
      <c r="D47" s="151"/>
      <c r="E47" s="151"/>
      <c r="F47" s="151"/>
      <c r="G47" s="151"/>
      <c r="H47" s="151"/>
      <c r="I47" s="151"/>
      <c r="J47" s="151"/>
      <c r="K47" s="151"/>
      <c r="L47" s="151"/>
      <c r="M47" s="151"/>
      <c r="N47" s="151"/>
    </row>
    <row r="48" spans="1:21" ht="22.5" customHeight="1" x14ac:dyDescent="0.35">
      <c r="B48" s="135" t="s">
        <v>86</v>
      </c>
      <c r="C48" s="135"/>
      <c r="D48" s="135"/>
      <c r="E48" s="135"/>
      <c r="F48" s="135"/>
      <c r="G48" s="135"/>
      <c r="H48" s="135"/>
      <c r="I48" s="135"/>
      <c r="J48" s="135"/>
      <c r="K48" s="135"/>
      <c r="L48" s="135"/>
      <c r="M48" s="135"/>
      <c r="N48" s="135"/>
    </row>
    <row r="49" spans="2:14" ht="33" customHeight="1" x14ac:dyDescent="0.35">
      <c r="B49" s="136" t="s">
        <v>92</v>
      </c>
      <c r="C49" s="136"/>
      <c r="D49" s="136"/>
      <c r="E49" s="136"/>
      <c r="F49" s="136"/>
      <c r="G49" s="136"/>
      <c r="H49" s="136"/>
      <c r="I49" s="136"/>
      <c r="J49" s="136"/>
      <c r="K49" s="136"/>
      <c r="L49" s="136"/>
      <c r="M49" s="136"/>
      <c r="N49" s="136"/>
    </row>
    <row r="50" spans="2:14" ht="18" x14ac:dyDescent="0.4">
      <c r="B50" s="4"/>
      <c r="C50" s="4"/>
      <c r="D50" s="4"/>
      <c r="E50" s="4"/>
      <c r="F50" s="4"/>
      <c r="G50" s="4"/>
    </row>
  </sheetData>
  <mergeCells count="8">
    <mergeCell ref="B48:N48"/>
    <mergeCell ref="B49:N49"/>
    <mergeCell ref="S40:U42"/>
    <mergeCell ref="N6:O6"/>
    <mergeCell ref="P6:Q6"/>
    <mergeCell ref="B46:N46"/>
    <mergeCell ref="B47:N47"/>
    <mergeCell ref="S7:U38"/>
  </mergeCells>
  <phoneticPr fontId="1" type="noConversion"/>
  <pageMargins left="0.70866141732283472" right="0" top="0.19685039370078741" bottom="0"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0A29-0BF6-4101-B330-8B1E84FAB6CF}">
  <dimension ref="A1:U48"/>
  <sheetViews>
    <sheetView zoomScale="80" zoomScaleNormal="80" workbookViewId="0">
      <pane xSplit="4" ySplit="6" topLeftCell="J22" activePane="bottomRight" state="frozen"/>
      <selection activeCell="L7" sqref="L7"/>
      <selection pane="topRight" activeCell="L7" sqref="L7"/>
      <selection pane="bottomLeft" activeCell="L7" sqref="L7"/>
      <selection pane="bottomRight" activeCell="B37" sqref="B37"/>
    </sheetView>
  </sheetViews>
  <sheetFormatPr defaultColWidth="8.81640625" defaultRowHeight="14.5" outlineLevelCol="1" x14ac:dyDescent="0.35"/>
  <cols>
    <col min="1" max="1" width="6.453125" style="3" customWidth="1"/>
    <col min="2" max="2" width="54.81640625" style="1" customWidth="1"/>
    <col min="3" max="3" width="39.08984375" style="1" hidden="1" customWidth="1" outlineLevel="1"/>
    <col min="4" max="4" width="21.08984375" style="1" hidden="1" customWidth="1" outlineLevel="1"/>
    <col min="5" max="5" width="21.90625" style="1" hidden="1" customWidth="1" outlineLevel="1"/>
    <col min="6" max="6" width="12.54296875" style="1" hidden="1" customWidth="1" outlineLevel="1"/>
    <col min="7" max="7" width="9.08984375" style="1" hidden="1" customWidth="1" outlineLevel="1"/>
    <col min="8" max="8" width="8.90625" style="1" hidden="1" customWidth="1" outlineLevel="1"/>
    <col min="9" max="9" width="8.1796875" style="1" hidden="1" customWidth="1" outlineLevel="1"/>
    <col min="10" max="10" width="57.08984375" style="1" customWidth="1" collapsed="1"/>
    <col min="11" max="11" width="26.81640625" style="1" customWidth="1"/>
    <col min="12" max="12" width="17" style="1" customWidth="1"/>
    <col min="13" max="13" width="0.36328125" style="1" hidden="1" customWidth="1"/>
    <col min="14" max="14" width="16.08984375" style="1" hidden="1" customWidth="1"/>
    <col min="15" max="15" width="10.6328125" style="1" hidden="1" customWidth="1"/>
    <col min="16" max="16" width="12.08984375" style="1" hidden="1" customWidth="1"/>
    <col min="17" max="17" width="9.54296875" style="1" hidden="1" customWidth="1"/>
    <col min="18" max="18" width="23.81640625" style="1" customWidth="1"/>
    <col min="19" max="16384" width="8.81640625" style="1"/>
  </cols>
  <sheetData>
    <row r="1" spans="1:21" ht="18.649999999999999" customHeight="1" x14ac:dyDescent="0.4">
      <c r="B1" s="83" t="s">
        <v>81</v>
      </c>
      <c r="C1" s="83"/>
      <c r="D1" s="83"/>
      <c r="E1" s="84"/>
      <c r="F1" s="84"/>
      <c r="G1" s="84"/>
      <c r="H1" s="84"/>
      <c r="I1" s="85"/>
      <c r="J1" s="85"/>
      <c r="K1" s="86"/>
      <c r="L1" s="87"/>
      <c r="M1" s="87"/>
      <c r="N1" s="87"/>
      <c r="O1" s="87"/>
      <c r="P1" s="87"/>
      <c r="Q1" s="87"/>
      <c r="R1" s="88" t="s">
        <v>77</v>
      </c>
      <c r="S1" s="40"/>
    </row>
    <row r="2" spans="1:21" ht="19.75" customHeight="1" x14ac:dyDescent="0.4">
      <c r="B2" s="83" t="s">
        <v>73</v>
      </c>
      <c r="C2" s="83"/>
      <c r="D2" s="83"/>
      <c r="E2" s="84"/>
      <c r="F2" s="84"/>
      <c r="G2" s="84"/>
      <c r="H2" s="84"/>
      <c r="I2" s="85"/>
      <c r="J2" s="5" t="str">
        <f>'Summary of SFICAssist_MAS_SME'!C4</f>
        <v>ABC</v>
      </c>
      <c r="K2" s="89"/>
      <c r="L2" s="90"/>
      <c r="M2" s="90"/>
      <c r="N2" s="90"/>
      <c r="O2" s="90"/>
      <c r="P2" s="90"/>
      <c r="Q2" s="90"/>
      <c r="R2" s="90"/>
      <c r="S2" s="40"/>
    </row>
    <row r="3" spans="1:21" ht="24.5" customHeight="1" x14ac:dyDescent="0.4">
      <c r="B3" s="83" t="s">
        <v>93</v>
      </c>
      <c r="C3" s="83"/>
      <c r="D3" s="83"/>
      <c r="E3" s="84"/>
      <c r="F3" s="84"/>
      <c r="G3" s="84"/>
      <c r="H3" s="84"/>
      <c r="I3" s="84"/>
      <c r="J3" s="91"/>
      <c r="K3" s="92"/>
      <c r="L3" s="92"/>
      <c r="M3" s="92"/>
      <c r="N3" s="87"/>
      <c r="O3" s="87"/>
      <c r="P3" s="87"/>
      <c r="Q3" s="87"/>
      <c r="R3" s="87"/>
      <c r="S3" s="40"/>
    </row>
    <row r="4" spans="1:21" ht="24.5" customHeight="1" x14ac:dyDescent="0.4">
      <c r="B4" s="96" t="s">
        <v>126</v>
      </c>
      <c r="C4" s="83"/>
      <c r="D4" s="83"/>
      <c r="E4" s="84"/>
      <c r="F4" s="84"/>
      <c r="G4" s="84"/>
      <c r="H4" s="84"/>
      <c r="I4" s="84"/>
      <c r="J4" s="91"/>
      <c r="K4" s="92"/>
      <c r="L4" s="92"/>
      <c r="M4" s="92"/>
      <c r="N4" s="87"/>
      <c r="O4" s="87"/>
      <c r="P4" s="87"/>
      <c r="Q4" s="87"/>
      <c r="R4" s="87"/>
      <c r="S4" s="40"/>
    </row>
    <row r="5" spans="1:21" x14ac:dyDescent="0.35">
      <c r="K5" s="40"/>
      <c r="L5" s="40"/>
      <c r="M5" s="40"/>
      <c r="N5" s="40"/>
      <c r="O5" s="40"/>
      <c r="P5" s="40"/>
      <c r="Q5" s="40"/>
      <c r="R5" s="40"/>
      <c r="S5" s="40"/>
    </row>
    <row r="6" spans="1:21" ht="73.25" customHeight="1" x14ac:dyDescent="0.35">
      <c r="A6" s="6" t="s">
        <v>2</v>
      </c>
      <c r="B6" s="6" t="s">
        <v>5</v>
      </c>
      <c r="C6" s="6" t="s">
        <v>33</v>
      </c>
      <c r="D6" s="6" t="s">
        <v>53</v>
      </c>
      <c r="E6" s="7" t="s">
        <v>6</v>
      </c>
      <c r="F6" s="8" t="s">
        <v>7</v>
      </c>
      <c r="G6" s="8" t="s">
        <v>8</v>
      </c>
      <c r="H6" s="8" t="s">
        <v>9</v>
      </c>
      <c r="I6" s="8" t="s">
        <v>0</v>
      </c>
      <c r="J6" s="93" t="s">
        <v>125</v>
      </c>
      <c r="K6" s="93" t="s">
        <v>96</v>
      </c>
      <c r="L6" s="8" t="s">
        <v>88</v>
      </c>
      <c r="M6" s="8" t="s">
        <v>69</v>
      </c>
      <c r="N6" s="152" t="s">
        <v>71</v>
      </c>
      <c r="O6" s="153"/>
      <c r="P6" s="148" t="s">
        <v>70</v>
      </c>
      <c r="Q6" s="149"/>
      <c r="R6" s="42" t="s">
        <v>90</v>
      </c>
    </row>
    <row r="7" spans="1:21" ht="29.4" customHeight="1" x14ac:dyDescent="0.35">
      <c r="A7" s="9">
        <v>1</v>
      </c>
      <c r="B7" s="44" t="s">
        <v>4</v>
      </c>
      <c r="C7" s="10" t="s">
        <v>46</v>
      </c>
      <c r="D7" s="11" t="s">
        <v>60</v>
      </c>
      <c r="E7" s="9" t="s">
        <v>3</v>
      </c>
      <c r="F7" s="12">
        <v>20</v>
      </c>
      <c r="G7" s="9">
        <v>2.5</v>
      </c>
      <c r="H7" s="9" t="s">
        <v>11</v>
      </c>
      <c r="I7" s="9" t="s">
        <v>1</v>
      </c>
      <c r="J7" s="13"/>
      <c r="K7" s="13" t="s">
        <v>119</v>
      </c>
      <c r="L7" s="14">
        <v>1400</v>
      </c>
      <c r="M7" s="14">
        <f>L7*7%</f>
        <v>98.000000000000014</v>
      </c>
      <c r="N7" s="15">
        <f t="shared" ref="N7:N26" si="0">P7-M7</f>
        <v>400</v>
      </c>
      <c r="O7" s="15">
        <f t="shared" ref="O7:O26" si="1">Q7-M7</f>
        <v>1100</v>
      </c>
      <c r="P7" s="16">
        <v>498</v>
      </c>
      <c r="Q7" s="16">
        <v>1198</v>
      </c>
      <c r="R7" s="14">
        <f>L7*K7*0.9</f>
        <v>0</v>
      </c>
      <c r="S7" s="137" t="s">
        <v>124</v>
      </c>
      <c r="T7" s="138"/>
      <c r="U7" s="139"/>
    </row>
    <row r="8" spans="1:21" ht="20" customHeight="1" x14ac:dyDescent="0.35">
      <c r="A8" s="9">
        <v>2</v>
      </c>
      <c r="B8" s="45" t="s">
        <v>10</v>
      </c>
      <c r="C8" s="17" t="s">
        <v>37</v>
      </c>
      <c r="D8" s="11" t="s">
        <v>57</v>
      </c>
      <c r="E8" s="9" t="s">
        <v>12</v>
      </c>
      <c r="F8" s="9">
        <v>16</v>
      </c>
      <c r="G8" s="9">
        <v>2</v>
      </c>
      <c r="H8" s="9" t="s">
        <v>11</v>
      </c>
      <c r="I8" s="9" t="s">
        <v>1</v>
      </c>
      <c r="J8" s="13"/>
      <c r="K8" s="13" t="s">
        <v>119</v>
      </c>
      <c r="L8" s="14">
        <v>640</v>
      </c>
      <c r="M8" s="14">
        <f t="shared" ref="M8:M38" si="2">L8*7%</f>
        <v>44.800000000000004</v>
      </c>
      <c r="N8" s="15">
        <f t="shared" si="0"/>
        <v>63.999999999999993</v>
      </c>
      <c r="O8" s="15">
        <f t="shared" si="1"/>
        <v>400</v>
      </c>
      <c r="P8" s="16">
        <v>108.8</v>
      </c>
      <c r="Q8" s="16">
        <v>444.8</v>
      </c>
      <c r="R8" s="14">
        <f t="shared" ref="R8:R22" si="3">L8*K8*0.9</f>
        <v>0</v>
      </c>
      <c r="S8" s="140"/>
      <c r="T8" s="141"/>
      <c r="U8" s="142"/>
    </row>
    <row r="9" spans="1:21" ht="20" customHeight="1" x14ac:dyDescent="0.35">
      <c r="A9" s="9">
        <v>3</v>
      </c>
      <c r="B9" s="46" t="s">
        <v>13</v>
      </c>
      <c r="C9" s="17" t="s">
        <v>40</v>
      </c>
      <c r="D9" s="11" t="s">
        <v>56</v>
      </c>
      <c r="E9" s="9" t="s">
        <v>12</v>
      </c>
      <c r="F9" s="9">
        <v>20</v>
      </c>
      <c r="G9" s="9">
        <v>3</v>
      </c>
      <c r="H9" s="9" t="s">
        <v>11</v>
      </c>
      <c r="I9" s="9" t="s">
        <v>1</v>
      </c>
      <c r="J9" s="13"/>
      <c r="K9" s="13" t="s">
        <v>119</v>
      </c>
      <c r="L9" s="14">
        <v>1000</v>
      </c>
      <c r="M9" s="14">
        <f t="shared" si="2"/>
        <v>70</v>
      </c>
      <c r="N9" s="15">
        <f t="shared" si="0"/>
        <v>100</v>
      </c>
      <c r="O9" s="15">
        <f t="shared" si="1"/>
        <v>700</v>
      </c>
      <c r="P9" s="16">
        <v>170</v>
      </c>
      <c r="Q9" s="16">
        <v>770</v>
      </c>
      <c r="R9" s="14">
        <f t="shared" si="3"/>
        <v>0</v>
      </c>
      <c r="S9" s="140"/>
      <c r="T9" s="141"/>
      <c r="U9" s="142"/>
    </row>
    <row r="10" spans="1:21" ht="20" customHeight="1" x14ac:dyDescent="0.35">
      <c r="A10" s="9">
        <v>4</v>
      </c>
      <c r="B10" s="46" t="s">
        <v>14</v>
      </c>
      <c r="C10" s="18" t="s">
        <v>52</v>
      </c>
      <c r="D10" s="11" t="s">
        <v>59</v>
      </c>
      <c r="E10" s="9" t="s">
        <v>15</v>
      </c>
      <c r="F10" s="9">
        <v>16</v>
      </c>
      <c r="G10" s="9">
        <v>2</v>
      </c>
      <c r="H10" s="9" t="s">
        <v>11</v>
      </c>
      <c r="I10" s="9" t="s">
        <v>1</v>
      </c>
      <c r="J10" s="13"/>
      <c r="K10" s="13" t="s">
        <v>119</v>
      </c>
      <c r="L10" s="14">
        <v>450</v>
      </c>
      <c r="M10" s="14">
        <f t="shared" si="2"/>
        <v>31.500000000000004</v>
      </c>
      <c r="N10" s="15">
        <f t="shared" si="0"/>
        <v>50</v>
      </c>
      <c r="O10" s="15">
        <f t="shared" si="1"/>
        <v>178</v>
      </c>
      <c r="P10" s="16">
        <v>81.5</v>
      </c>
      <c r="Q10" s="16">
        <v>209.5</v>
      </c>
      <c r="R10" s="14">
        <f t="shared" si="3"/>
        <v>0</v>
      </c>
      <c r="S10" s="140"/>
      <c r="T10" s="141"/>
      <c r="U10" s="142"/>
    </row>
    <row r="11" spans="1:21" ht="20" customHeight="1" x14ac:dyDescent="0.35">
      <c r="A11" s="9">
        <v>5</v>
      </c>
      <c r="B11" s="44" t="s">
        <v>16</v>
      </c>
      <c r="C11" s="19" t="s">
        <v>32</v>
      </c>
      <c r="D11" s="11" t="s">
        <v>55</v>
      </c>
      <c r="E11" s="9" t="s">
        <v>12</v>
      </c>
      <c r="F11" s="9">
        <v>16</v>
      </c>
      <c r="G11" s="9">
        <v>2</v>
      </c>
      <c r="H11" s="9" t="s">
        <v>11</v>
      </c>
      <c r="I11" s="9" t="s">
        <v>1</v>
      </c>
      <c r="J11" s="13"/>
      <c r="K11" s="13" t="s">
        <v>119</v>
      </c>
      <c r="L11" s="14">
        <v>640</v>
      </c>
      <c r="M11" s="14">
        <f t="shared" si="2"/>
        <v>44.800000000000004</v>
      </c>
      <c r="N11" s="15">
        <f t="shared" si="0"/>
        <v>140</v>
      </c>
      <c r="O11" s="15">
        <f t="shared" si="1"/>
        <v>489.99999999999994</v>
      </c>
      <c r="P11" s="16">
        <v>184.8</v>
      </c>
      <c r="Q11" s="16">
        <v>534.79999999999995</v>
      </c>
      <c r="R11" s="14">
        <f t="shared" si="3"/>
        <v>0</v>
      </c>
      <c r="S11" s="140"/>
      <c r="T11" s="141"/>
      <c r="U11" s="142"/>
    </row>
    <row r="12" spans="1:21" ht="20" customHeight="1" x14ac:dyDescent="0.35">
      <c r="A12" s="9">
        <v>6</v>
      </c>
      <c r="B12" s="46" t="s">
        <v>17</v>
      </c>
      <c r="C12" s="19" t="s">
        <v>45</v>
      </c>
      <c r="D12" s="11" t="s">
        <v>58</v>
      </c>
      <c r="E12" s="9" t="s">
        <v>12</v>
      </c>
      <c r="F12" s="9">
        <v>16</v>
      </c>
      <c r="G12" s="9">
        <v>2</v>
      </c>
      <c r="H12" s="9" t="s">
        <v>11</v>
      </c>
      <c r="I12" s="9" t="s">
        <v>1</v>
      </c>
      <c r="J12" s="13"/>
      <c r="K12" s="13" t="s">
        <v>119</v>
      </c>
      <c r="L12" s="14">
        <v>640</v>
      </c>
      <c r="M12" s="14">
        <f t="shared" si="2"/>
        <v>44.800000000000004</v>
      </c>
      <c r="N12" s="15">
        <f t="shared" si="0"/>
        <v>63.999999999999993</v>
      </c>
      <c r="O12" s="15">
        <f t="shared" si="1"/>
        <v>400</v>
      </c>
      <c r="P12" s="16">
        <v>108.8</v>
      </c>
      <c r="Q12" s="16">
        <v>444.8</v>
      </c>
      <c r="R12" s="14">
        <f t="shared" si="3"/>
        <v>0</v>
      </c>
      <c r="S12" s="140"/>
      <c r="T12" s="141"/>
      <c r="U12" s="142"/>
    </row>
    <row r="13" spans="1:21" ht="20" customHeight="1" x14ac:dyDescent="0.35">
      <c r="A13" s="9">
        <v>7</v>
      </c>
      <c r="B13" s="46" t="s">
        <v>18</v>
      </c>
      <c r="C13" s="19" t="s">
        <v>36</v>
      </c>
      <c r="D13" s="11" t="s">
        <v>54</v>
      </c>
      <c r="E13" s="9" t="s">
        <v>12</v>
      </c>
      <c r="F13" s="9">
        <v>20</v>
      </c>
      <c r="G13" s="9">
        <v>3</v>
      </c>
      <c r="H13" s="9" t="s">
        <v>11</v>
      </c>
      <c r="I13" s="9" t="s">
        <v>1</v>
      </c>
      <c r="J13" s="13"/>
      <c r="K13" s="13" t="s">
        <v>119</v>
      </c>
      <c r="L13" s="14">
        <v>1000</v>
      </c>
      <c r="M13" s="14">
        <f t="shared" si="2"/>
        <v>70</v>
      </c>
      <c r="N13" s="15">
        <f t="shared" si="0"/>
        <v>100</v>
      </c>
      <c r="O13" s="15">
        <f t="shared" si="1"/>
        <v>700</v>
      </c>
      <c r="P13" s="16">
        <v>170</v>
      </c>
      <c r="Q13" s="16">
        <v>770</v>
      </c>
      <c r="R13" s="14">
        <f t="shared" si="3"/>
        <v>0</v>
      </c>
      <c r="S13" s="140"/>
      <c r="T13" s="141"/>
      <c r="U13" s="142"/>
    </row>
    <row r="14" spans="1:21" ht="20" customHeight="1" x14ac:dyDescent="0.35">
      <c r="A14" s="9">
        <v>8</v>
      </c>
      <c r="B14" s="46" t="s">
        <v>19</v>
      </c>
      <c r="C14" s="10" t="s">
        <v>44</v>
      </c>
      <c r="D14" s="11" t="s">
        <v>65</v>
      </c>
      <c r="E14" s="9" t="s">
        <v>12</v>
      </c>
      <c r="F14" s="9">
        <v>48</v>
      </c>
      <c r="G14" s="9">
        <v>6</v>
      </c>
      <c r="H14" s="9" t="s">
        <v>11</v>
      </c>
      <c r="I14" s="9" t="s">
        <v>1</v>
      </c>
      <c r="J14" s="13"/>
      <c r="K14" s="13" t="s">
        <v>119</v>
      </c>
      <c r="L14" s="14">
        <v>1650</v>
      </c>
      <c r="M14" s="14">
        <f t="shared" si="2"/>
        <v>115.50000000000001</v>
      </c>
      <c r="N14" s="15">
        <f t="shared" si="0"/>
        <v>165</v>
      </c>
      <c r="O14" s="15">
        <f t="shared" si="1"/>
        <v>930</v>
      </c>
      <c r="P14" s="16">
        <v>280.5</v>
      </c>
      <c r="Q14" s="16">
        <v>1045.5</v>
      </c>
      <c r="R14" s="14">
        <f t="shared" si="3"/>
        <v>0</v>
      </c>
      <c r="S14" s="140"/>
      <c r="T14" s="141"/>
      <c r="U14" s="142"/>
    </row>
    <row r="15" spans="1:21" ht="20" customHeight="1" x14ac:dyDescent="0.35">
      <c r="A15" s="9">
        <v>9</v>
      </c>
      <c r="B15" s="46" t="s">
        <v>82</v>
      </c>
      <c r="C15" s="17" t="s">
        <v>42</v>
      </c>
      <c r="D15" s="11" t="s">
        <v>66</v>
      </c>
      <c r="E15" s="9" t="s">
        <v>12</v>
      </c>
      <c r="F15" s="9">
        <v>24</v>
      </c>
      <c r="G15" s="9">
        <v>3</v>
      </c>
      <c r="H15" s="9" t="s">
        <v>11</v>
      </c>
      <c r="I15" s="9" t="s">
        <v>1</v>
      </c>
      <c r="J15" s="13"/>
      <c r="K15" s="13" t="s">
        <v>119</v>
      </c>
      <c r="L15" s="14">
        <v>960</v>
      </c>
      <c r="M15" s="14">
        <f t="shared" si="2"/>
        <v>67.2</v>
      </c>
      <c r="N15" s="15">
        <f t="shared" si="0"/>
        <v>95.999999999999986</v>
      </c>
      <c r="O15" s="15">
        <f t="shared" si="1"/>
        <v>660</v>
      </c>
      <c r="P15" s="16">
        <v>163.19999999999999</v>
      </c>
      <c r="Q15" s="16">
        <v>727.2</v>
      </c>
      <c r="R15" s="14">
        <f t="shared" si="3"/>
        <v>0</v>
      </c>
      <c r="S15" s="140"/>
      <c r="T15" s="141"/>
      <c r="U15" s="142"/>
    </row>
    <row r="16" spans="1:21" ht="28.75" customHeight="1" x14ac:dyDescent="0.35">
      <c r="A16" s="9">
        <v>10</v>
      </c>
      <c r="B16" s="44" t="s">
        <v>20</v>
      </c>
      <c r="C16" s="17" t="s">
        <v>43</v>
      </c>
      <c r="D16" s="11" t="s">
        <v>67</v>
      </c>
      <c r="E16" s="9" t="s">
        <v>21</v>
      </c>
      <c r="F16" s="9">
        <v>24</v>
      </c>
      <c r="G16" s="9">
        <v>3</v>
      </c>
      <c r="H16" s="9" t="s">
        <v>11</v>
      </c>
      <c r="I16" s="9" t="s">
        <v>1</v>
      </c>
      <c r="J16" s="13"/>
      <c r="K16" s="13" t="s">
        <v>119</v>
      </c>
      <c r="L16" s="14">
        <v>960</v>
      </c>
      <c r="M16" s="14">
        <f t="shared" si="2"/>
        <v>67.2</v>
      </c>
      <c r="N16" s="15">
        <f t="shared" si="0"/>
        <v>95.999999999999986</v>
      </c>
      <c r="O16" s="15">
        <f t="shared" si="1"/>
        <v>600</v>
      </c>
      <c r="P16" s="16">
        <v>163.19999999999999</v>
      </c>
      <c r="Q16" s="16">
        <v>667.2</v>
      </c>
      <c r="R16" s="14">
        <f t="shared" si="3"/>
        <v>0</v>
      </c>
      <c r="S16" s="140"/>
      <c r="T16" s="141"/>
      <c r="U16" s="142"/>
    </row>
    <row r="17" spans="1:21" ht="20" customHeight="1" x14ac:dyDescent="0.35">
      <c r="A17" s="9">
        <v>11</v>
      </c>
      <c r="B17" s="44" t="s">
        <v>22</v>
      </c>
      <c r="C17" s="18" t="s">
        <v>41</v>
      </c>
      <c r="D17" s="20" t="s">
        <v>61</v>
      </c>
      <c r="E17" s="9" t="s">
        <v>12</v>
      </c>
      <c r="F17" s="9">
        <v>16</v>
      </c>
      <c r="G17" s="9">
        <v>2</v>
      </c>
      <c r="H17" s="9" t="s">
        <v>11</v>
      </c>
      <c r="I17" s="9" t="s">
        <v>1</v>
      </c>
      <c r="J17" s="13"/>
      <c r="K17" s="13" t="s">
        <v>119</v>
      </c>
      <c r="L17" s="14">
        <v>640</v>
      </c>
      <c r="M17" s="14">
        <f t="shared" si="2"/>
        <v>44.800000000000004</v>
      </c>
      <c r="N17" s="15">
        <f t="shared" si="0"/>
        <v>63.999999999999993</v>
      </c>
      <c r="O17" s="15">
        <f t="shared" si="1"/>
        <v>400</v>
      </c>
      <c r="P17" s="16">
        <v>108.8</v>
      </c>
      <c r="Q17" s="16">
        <v>444.8</v>
      </c>
      <c r="R17" s="14">
        <f t="shared" si="3"/>
        <v>0</v>
      </c>
      <c r="S17" s="140"/>
      <c r="T17" s="141"/>
      <c r="U17" s="142"/>
    </row>
    <row r="18" spans="1:21" ht="20" customHeight="1" x14ac:dyDescent="0.35">
      <c r="A18" s="9">
        <v>12</v>
      </c>
      <c r="B18" s="47" t="s">
        <v>23</v>
      </c>
      <c r="C18" s="19" t="s">
        <v>35</v>
      </c>
      <c r="D18" s="11" t="s">
        <v>62</v>
      </c>
      <c r="E18" s="9" t="s">
        <v>12</v>
      </c>
      <c r="F18" s="9">
        <v>16</v>
      </c>
      <c r="G18" s="9">
        <v>2</v>
      </c>
      <c r="H18" s="9" t="s">
        <v>11</v>
      </c>
      <c r="I18" s="9" t="s">
        <v>1</v>
      </c>
      <c r="J18" s="13"/>
      <c r="K18" s="13" t="s">
        <v>119</v>
      </c>
      <c r="L18" s="14">
        <v>640</v>
      </c>
      <c r="M18" s="14">
        <f t="shared" si="2"/>
        <v>44.800000000000004</v>
      </c>
      <c r="N18" s="15">
        <f t="shared" si="0"/>
        <v>63.999999999999993</v>
      </c>
      <c r="O18" s="15">
        <f t="shared" si="1"/>
        <v>400</v>
      </c>
      <c r="P18" s="16">
        <v>108.8</v>
      </c>
      <c r="Q18" s="16">
        <v>444.8</v>
      </c>
      <c r="R18" s="14">
        <f t="shared" si="3"/>
        <v>0</v>
      </c>
      <c r="S18" s="140"/>
      <c r="T18" s="141"/>
      <c r="U18" s="142"/>
    </row>
    <row r="19" spans="1:21" ht="20" customHeight="1" x14ac:dyDescent="0.35">
      <c r="A19" s="9">
        <v>13</v>
      </c>
      <c r="B19" s="44" t="s">
        <v>24</v>
      </c>
      <c r="C19" s="17" t="s">
        <v>34</v>
      </c>
      <c r="D19" s="11" t="s">
        <v>61</v>
      </c>
      <c r="E19" s="9" t="s">
        <v>12</v>
      </c>
      <c r="F19" s="12">
        <v>16</v>
      </c>
      <c r="G19" s="12">
        <v>2</v>
      </c>
      <c r="H19" s="9" t="s">
        <v>11</v>
      </c>
      <c r="I19" s="9" t="s">
        <v>1</v>
      </c>
      <c r="J19" s="13"/>
      <c r="K19" s="13" t="s">
        <v>119</v>
      </c>
      <c r="L19" s="14">
        <v>640</v>
      </c>
      <c r="M19" s="14">
        <f t="shared" si="2"/>
        <v>44.800000000000004</v>
      </c>
      <c r="N19" s="15">
        <f t="shared" si="0"/>
        <v>63.999999999999993</v>
      </c>
      <c r="O19" s="15">
        <f t="shared" si="1"/>
        <v>400</v>
      </c>
      <c r="P19" s="16">
        <v>108.8</v>
      </c>
      <c r="Q19" s="16">
        <v>444.8</v>
      </c>
      <c r="R19" s="14">
        <f t="shared" si="3"/>
        <v>0</v>
      </c>
      <c r="S19" s="140"/>
      <c r="T19" s="141"/>
      <c r="U19" s="142"/>
    </row>
    <row r="20" spans="1:21" ht="20" customHeight="1" x14ac:dyDescent="0.35">
      <c r="A20" s="9">
        <v>14</v>
      </c>
      <c r="B20" s="47" t="s">
        <v>25</v>
      </c>
      <c r="C20" s="17" t="s">
        <v>38</v>
      </c>
      <c r="D20" s="11" t="s">
        <v>63</v>
      </c>
      <c r="E20" s="9" t="s">
        <v>12</v>
      </c>
      <c r="F20" s="12">
        <v>16</v>
      </c>
      <c r="G20" s="12">
        <v>2</v>
      </c>
      <c r="H20" s="9" t="s">
        <v>11</v>
      </c>
      <c r="I20" s="9" t="s">
        <v>1</v>
      </c>
      <c r="J20" s="13"/>
      <c r="K20" s="13" t="s">
        <v>119</v>
      </c>
      <c r="L20" s="14">
        <v>640</v>
      </c>
      <c r="M20" s="14">
        <f t="shared" si="2"/>
        <v>44.800000000000004</v>
      </c>
      <c r="N20" s="15">
        <f t="shared" si="0"/>
        <v>63.999999999999993</v>
      </c>
      <c r="O20" s="15">
        <f t="shared" si="1"/>
        <v>400</v>
      </c>
      <c r="P20" s="16">
        <v>108.8</v>
      </c>
      <c r="Q20" s="16">
        <v>444.8</v>
      </c>
      <c r="R20" s="14">
        <f t="shared" si="3"/>
        <v>0</v>
      </c>
      <c r="S20" s="140"/>
      <c r="T20" s="141"/>
      <c r="U20" s="142"/>
    </row>
    <row r="21" spans="1:21" ht="20" customHeight="1" x14ac:dyDescent="0.35">
      <c r="A21" s="9">
        <v>15</v>
      </c>
      <c r="B21" s="44" t="s">
        <v>26</v>
      </c>
      <c r="C21" s="17" t="s">
        <v>39</v>
      </c>
      <c r="D21" s="11" t="s">
        <v>64</v>
      </c>
      <c r="E21" s="9" t="s">
        <v>12</v>
      </c>
      <c r="F21" s="12">
        <v>8</v>
      </c>
      <c r="G21" s="12">
        <v>1</v>
      </c>
      <c r="H21" s="9" t="s">
        <v>11</v>
      </c>
      <c r="I21" s="9" t="s">
        <v>1</v>
      </c>
      <c r="J21" s="13"/>
      <c r="K21" s="13" t="s">
        <v>119</v>
      </c>
      <c r="L21" s="14">
        <v>360</v>
      </c>
      <c r="M21" s="14">
        <f t="shared" si="2"/>
        <v>25.200000000000003</v>
      </c>
      <c r="N21" s="15">
        <f t="shared" si="0"/>
        <v>36</v>
      </c>
      <c r="O21" s="15">
        <f t="shared" si="1"/>
        <v>240</v>
      </c>
      <c r="P21" s="16">
        <v>61.2</v>
      </c>
      <c r="Q21" s="16">
        <v>265.2</v>
      </c>
      <c r="R21" s="14">
        <f t="shared" si="3"/>
        <v>0</v>
      </c>
      <c r="S21" s="140"/>
      <c r="T21" s="141"/>
      <c r="U21" s="142"/>
    </row>
    <row r="22" spans="1:21" ht="20" customHeight="1" x14ac:dyDescent="0.35">
      <c r="A22" s="9">
        <v>16</v>
      </c>
      <c r="B22" s="44" t="s">
        <v>27</v>
      </c>
      <c r="C22" s="17" t="s">
        <v>47</v>
      </c>
      <c r="D22" s="21">
        <v>43977</v>
      </c>
      <c r="E22" s="9" t="s">
        <v>12</v>
      </c>
      <c r="F22" s="12">
        <v>9</v>
      </c>
      <c r="G22" s="12">
        <v>1</v>
      </c>
      <c r="H22" s="9" t="s">
        <v>11</v>
      </c>
      <c r="I22" s="9" t="s">
        <v>1</v>
      </c>
      <c r="J22" s="13"/>
      <c r="K22" s="13" t="s">
        <v>119</v>
      </c>
      <c r="L22" s="22">
        <v>294.12</v>
      </c>
      <c r="M22" s="14">
        <f t="shared" si="2"/>
        <v>20.588400000000004</v>
      </c>
      <c r="N22" s="15">
        <f t="shared" si="0"/>
        <v>69.121599999999987</v>
      </c>
      <c r="O22" s="15">
        <f t="shared" si="1"/>
        <v>141.1216</v>
      </c>
      <c r="P22" s="16">
        <v>89.71</v>
      </c>
      <c r="Q22" s="16">
        <v>161.71</v>
      </c>
      <c r="R22" s="14">
        <f t="shared" si="3"/>
        <v>0</v>
      </c>
      <c r="S22" s="140"/>
      <c r="T22" s="141"/>
      <c r="U22" s="142"/>
    </row>
    <row r="23" spans="1:21" ht="20" customHeight="1" x14ac:dyDescent="0.35">
      <c r="A23" s="9">
        <v>17</v>
      </c>
      <c r="B23" s="44" t="s">
        <v>28</v>
      </c>
      <c r="C23" s="19" t="s">
        <v>48</v>
      </c>
      <c r="D23" s="21">
        <v>43959</v>
      </c>
      <c r="E23" s="9" t="s">
        <v>12</v>
      </c>
      <c r="F23" s="12">
        <v>9</v>
      </c>
      <c r="G23" s="12">
        <v>1</v>
      </c>
      <c r="H23" s="9" t="s">
        <v>11</v>
      </c>
      <c r="I23" s="9" t="s">
        <v>1</v>
      </c>
      <c r="J23" s="13"/>
      <c r="K23" s="13" t="s">
        <v>119</v>
      </c>
      <c r="L23" s="22">
        <v>294.12</v>
      </c>
      <c r="M23" s="14">
        <f t="shared" si="2"/>
        <v>20.588400000000004</v>
      </c>
      <c r="N23" s="15">
        <f t="shared" si="0"/>
        <v>69.121599999999987</v>
      </c>
      <c r="O23" s="15">
        <f t="shared" si="1"/>
        <v>141.1216</v>
      </c>
      <c r="P23" s="16">
        <v>89.71</v>
      </c>
      <c r="Q23" s="16">
        <v>161.71</v>
      </c>
      <c r="R23" s="14">
        <f t="shared" ref="R23:R35" si="4">L23*0.9*K23</f>
        <v>0</v>
      </c>
      <c r="S23" s="140"/>
      <c r="T23" s="141"/>
      <c r="U23" s="142"/>
    </row>
    <row r="24" spans="1:21" ht="20" customHeight="1" x14ac:dyDescent="0.35">
      <c r="A24" s="9">
        <v>18</v>
      </c>
      <c r="B24" s="44" t="s">
        <v>29</v>
      </c>
      <c r="C24" s="19" t="s">
        <v>49</v>
      </c>
      <c r="D24" s="21">
        <v>43966</v>
      </c>
      <c r="E24" s="9" t="s">
        <v>12</v>
      </c>
      <c r="F24" s="12">
        <v>9</v>
      </c>
      <c r="G24" s="12">
        <v>1</v>
      </c>
      <c r="H24" s="9" t="s">
        <v>11</v>
      </c>
      <c r="I24" s="9" t="s">
        <v>1</v>
      </c>
      <c r="J24" s="13"/>
      <c r="K24" s="13" t="s">
        <v>119</v>
      </c>
      <c r="L24" s="22">
        <v>294.12</v>
      </c>
      <c r="M24" s="14">
        <f t="shared" si="2"/>
        <v>20.588400000000004</v>
      </c>
      <c r="N24" s="15">
        <f t="shared" si="0"/>
        <v>69.121599999999987</v>
      </c>
      <c r="O24" s="15">
        <f t="shared" si="1"/>
        <v>141.1216</v>
      </c>
      <c r="P24" s="16">
        <v>89.71</v>
      </c>
      <c r="Q24" s="16">
        <v>161.71</v>
      </c>
      <c r="R24" s="14">
        <f t="shared" si="4"/>
        <v>0</v>
      </c>
      <c r="S24" s="140"/>
      <c r="T24" s="141"/>
      <c r="U24" s="142"/>
    </row>
    <row r="25" spans="1:21" ht="20" customHeight="1" x14ac:dyDescent="0.35">
      <c r="A25" s="9">
        <v>19</v>
      </c>
      <c r="B25" s="44" t="s">
        <v>30</v>
      </c>
      <c r="C25" s="17" t="s">
        <v>50</v>
      </c>
      <c r="D25" s="21">
        <v>43936</v>
      </c>
      <c r="E25" s="9" t="s">
        <v>12</v>
      </c>
      <c r="F25" s="12">
        <v>9</v>
      </c>
      <c r="G25" s="12">
        <v>1</v>
      </c>
      <c r="H25" s="9" t="s">
        <v>11</v>
      </c>
      <c r="I25" s="9" t="s">
        <v>1</v>
      </c>
      <c r="J25" s="13"/>
      <c r="K25" s="13" t="s">
        <v>119</v>
      </c>
      <c r="L25" s="22">
        <v>294.12</v>
      </c>
      <c r="M25" s="14">
        <f t="shared" si="2"/>
        <v>20.588400000000004</v>
      </c>
      <c r="N25" s="15">
        <f t="shared" si="0"/>
        <v>56.621599999999987</v>
      </c>
      <c r="O25" s="15">
        <f t="shared" si="1"/>
        <v>132.6216</v>
      </c>
      <c r="P25" s="16">
        <v>77.209999999999994</v>
      </c>
      <c r="Q25" s="16">
        <v>153.21</v>
      </c>
      <c r="R25" s="14">
        <f t="shared" si="4"/>
        <v>0</v>
      </c>
      <c r="S25" s="140"/>
      <c r="T25" s="141"/>
      <c r="U25" s="142"/>
    </row>
    <row r="26" spans="1:21" ht="20" customHeight="1" x14ac:dyDescent="0.35">
      <c r="A26" s="9">
        <v>20</v>
      </c>
      <c r="B26" s="44" t="s">
        <v>31</v>
      </c>
      <c r="C26" s="17" t="s">
        <v>51</v>
      </c>
      <c r="D26" s="21">
        <v>43945</v>
      </c>
      <c r="E26" s="9" t="s">
        <v>12</v>
      </c>
      <c r="F26" s="12">
        <v>9</v>
      </c>
      <c r="G26" s="12">
        <v>1</v>
      </c>
      <c r="H26" s="9" t="s">
        <v>11</v>
      </c>
      <c r="I26" s="9" t="s">
        <v>1</v>
      </c>
      <c r="J26" s="13"/>
      <c r="K26" s="13" t="s">
        <v>119</v>
      </c>
      <c r="L26" s="22">
        <v>294.12</v>
      </c>
      <c r="M26" s="14">
        <f t="shared" si="2"/>
        <v>20.588400000000004</v>
      </c>
      <c r="N26" s="15">
        <f t="shared" si="0"/>
        <v>69.121599999999987</v>
      </c>
      <c r="O26" s="15">
        <f t="shared" si="1"/>
        <v>141.1216</v>
      </c>
      <c r="P26" s="16">
        <v>89.71</v>
      </c>
      <c r="Q26" s="16">
        <v>161.71</v>
      </c>
      <c r="R26" s="14">
        <f t="shared" si="4"/>
        <v>0</v>
      </c>
      <c r="S26" s="143"/>
      <c r="T26" s="144"/>
      <c r="U26" s="145"/>
    </row>
    <row r="27" spans="1:21" ht="20" customHeight="1" x14ac:dyDescent="0.35">
      <c r="A27" s="9">
        <v>21</v>
      </c>
      <c r="B27" s="124" t="s">
        <v>139</v>
      </c>
      <c r="C27" s="23"/>
      <c r="D27" s="24"/>
      <c r="E27" s="25"/>
      <c r="F27" s="26"/>
      <c r="G27" s="26"/>
      <c r="H27" s="25"/>
      <c r="I27" s="25"/>
      <c r="J27" s="13"/>
      <c r="K27" s="13" t="s">
        <v>119</v>
      </c>
      <c r="L27" s="22">
        <v>1400</v>
      </c>
      <c r="M27" s="14"/>
      <c r="N27" s="15"/>
      <c r="O27" s="15"/>
      <c r="P27" s="16"/>
      <c r="Q27" s="16"/>
      <c r="R27" s="14">
        <f t="shared" si="4"/>
        <v>0</v>
      </c>
      <c r="S27" s="121"/>
      <c r="T27" s="122"/>
      <c r="U27" s="123"/>
    </row>
    <row r="28" spans="1:21" ht="20" customHeight="1" x14ac:dyDescent="0.35">
      <c r="A28" s="9">
        <v>22</v>
      </c>
      <c r="B28" s="124" t="s">
        <v>140</v>
      </c>
      <c r="C28" s="23"/>
      <c r="D28" s="24"/>
      <c r="E28" s="25"/>
      <c r="F28" s="26"/>
      <c r="G28" s="26"/>
      <c r="H28" s="25"/>
      <c r="I28" s="25"/>
      <c r="J28" s="13"/>
      <c r="K28" s="13" t="s">
        <v>119</v>
      </c>
      <c r="L28" s="22">
        <v>1200</v>
      </c>
      <c r="M28" s="14"/>
      <c r="N28" s="15"/>
      <c r="O28" s="15"/>
      <c r="P28" s="16"/>
      <c r="Q28" s="16"/>
      <c r="R28" s="14">
        <f t="shared" si="4"/>
        <v>0</v>
      </c>
      <c r="S28" s="121"/>
      <c r="T28" s="122"/>
      <c r="U28" s="123"/>
    </row>
    <row r="29" spans="1:21" ht="20" customHeight="1" x14ac:dyDescent="0.35">
      <c r="A29" s="9">
        <v>23</v>
      </c>
      <c r="B29" s="124" t="s">
        <v>141</v>
      </c>
      <c r="C29" s="23"/>
      <c r="D29" s="24"/>
      <c r="E29" s="25"/>
      <c r="F29" s="26"/>
      <c r="G29" s="26"/>
      <c r="H29" s="25"/>
      <c r="I29" s="25"/>
      <c r="J29" s="13"/>
      <c r="K29" s="13" t="s">
        <v>119</v>
      </c>
      <c r="L29" s="22">
        <v>1000</v>
      </c>
      <c r="M29" s="14"/>
      <c r="N29" s="15"/>
      <c r="O29" s="15"/>
      <c r="P29" s="16"/>
      <c r="Q29" s="16"/>
      <c r="R29" s="14">
        <f t="shared" si="4"/>
        <v>0</v>
      </c>
      <c r="S29" s="121"/>
      <c r="T29" s="122"/>
      <c r="U29" s="123"/>
    </row>
    <row r="30" spans="1:21" ht="20" customHeight="1" x14ac:dyDescent="0.35">
      <c r="A30" s="9">
        <v>24</v>
      </c>
      <c r="B30" s="124" t="s">
        <v>142</v>
      </c>
      <c r="C30" s="23"/>
      <c r="D30" s="24"/>
      <c r="E30" s="25"/>
      <c r="F30" s="26"/>
      <c r="G30" s="26"/>
      <c r="H30" s="25"/>
      <c r="I30" s="25"/>
      <c r="J30" s="13"/>
      <c r="K30" s="13" t="s">
        <v>119</v>
      </c>
      <c r="L30" s="22">
        <v>1200</v>
      </c>
      <c r="M30" s="14"/>
      <c r="N30" s="15"/>
      <c r="O30" s="15"/>
      <c r="P30" s="16"/>
      <c r="Q30" s="16"/>
      <c r="R30" s="14">
        <f t="shared" si="4"/>
        <v>0</v>
      </c>
      <c r="S30" s="121"/>
      <c r="T30" s="122"/>
      <c r="U30" s="123"/>
    </row>
    <row r="31" spans="1:21" ht="20" customHeight="1" x14ac:dyDescent="0.35">
      <c r="A31" s="9">
        <v>25</v>
      </c>
      <c r="B31" s="124" t="s">
        <v>143</v>
      </c>
      <c r="C31" s="23"/>
      <c r="D31" s="24"/>
      <c r="E31" s="25"/>
      <c r="F31" s="26"/>
      <c r="G31" s="26"/>
      <c r="H31" s="25"/>
      <c r="I31" s="25"/>
      <c r="J31" s="13"/>
      <c r="K31" s="13" t="s">
        <v>119</v>
      </c>
      <c r="L31" s="22">
        <v>1000</v>
      </c>
      <c r="M31" s="14"/>
      <c r="N31" s="15"/>
      <c r="O31" s="15"/>
      <c r="P31" s="16"/>
      <c r="Q31" s="16"/>
      <c r="R31" s="14">
        <f t="shared" si="4"/>
        <v>0</v>
      </c>
      <c r="S31" s="121"/>
      <c r="T31" s="122"/>
      <c r="U31" s="123"/>
    </row>
    <row r="32" spans="1:21" ht="20" customHeight="1" x14ac:dyDescent="0.35">
      <c r="A32" s="9">
        <v>26</v>
      </c>
      <c r="B32" s="124" t="s">
        <v>144</v>
      </c>
      <c r="C32" s="23"/>
      <c r="D32" s="24"/>
      <c r="E32" s="25"/>
      <c r="F32" s="26"/>
      <c r="G32" s="26"/>
      <c r="H32" s="25"/>
      <c r="I32" s="25"/>
      <c r="J32" s="13"/>
      <c r="K32" s="13" t="s">
        <v>119</v>
      </c>
      <c r="L32" s="22">
        <v>1200</v>
      </c>
      <c r="M32" s="14"/>
      <c r="N32" s="15"/>
      <c r="O32" s="15"/>
      <c r="P32" s="16"/>
      <c r="Q32" s="16"/>
      <c r="R32" s="14">
        <f t="shared" si="4"/>
        <v>0</v>
      </c>
      <c r="S32" s="121"/>
      <c r="T32" s="122"/>
      <c r="U32" s="123"/>
    </row>
    <row r="33" spans="1:21" ht="20" customHeight="1" x14ac:dyDescent="0.35">
      <c r="A33" s="9">
        <v>27</v>
      </c>
      <c r="B33" s="124" t="s">
        <v>145</v>
      </c>
      <c r="C33" s="23"/>
      <c r="D33" s="24"/>
      <c r="E33" s="25"/>
      <c r="F33" s="26"/>
      <c r="G33" s="26"/>
      <c r="H33" s="25"/>
      <c r="I33" s="25"/>
      <c r="J33" s="13"/>
      <c r="K33" s="13" t="s">
        <v>119</v>
      </c>
      <c r="L33" s="22">
        <v>1200</v>
      </c>
      <c r="M33" s="14"/>
      <c r="N33" s="15"/>
      <c r="O33" s="15"/>
      <c r="P33" s="16"/>
      <c r="Q33" s="16"/>
      <c r="R33" s="14">
        <f t="shared" si="4"/>
        <v>0</v>
      </c>
      <c r="S33" s="121"/>
      <c r="T33" s="122"/>
      <c r="U33" s="123"/>
    </row>
    <row r="34" spans="1:21" ht="20" customHeight="1" x14ac:dyDescent="0.35">
      <c r="A34" s="9">
        <v>28</v>
      </c>
      <c r="B34" s="124" t="s">
        <v>146</v>
      </c>
      <c r="C34" s="23"/>
      <c r="D34" s="24"/>
      <c r="E34" s="25"/>
      <c r="F34" s="26"/>
      <c r="G34" s="26"/>
      <c r="H34" s="25"/>
      <c r="I34" s="25"/>
      <c r="J34" s="13"/>
      <c r="K34" s="13" t="s">
        <v>119</v>
      </c>
      <c r="L34" s="22">
        <v>1200</v>
      </c>
      <c r="M34" s="14"/>
      <c r="N34" s="15"/>
      <c r="O34" s="15"/>
      <c r="P34" s="16"/>
      <c r="Q34" s="16"/>
      <c r="R34" s="14">
        <f t="shared" si="4"/>
        <v>0</v>
      </c>
      <c r="S34" s="121"/>
      <c r="T34" s="122"/>
      <c r="U34" s="123"/>
    </row>
    <row r="35" spans="1:21" ht="20" customHeight="1" x14ac:dyDescent="0.35">
      <c r="A35" s="9">
        <v>29</v>
      </c>
      <c r="B35" s="124" t="s">
        <v>147</v>
      </c>
      <c r="C35" s="23"/>
      <c r="D35" s="24"/>
      <c r="E35" s="25"/>
      <c r="F35" s="26"/>
      <c r="G35" s="26"/>
      <c r="H35" s="25"/>
      <c r="I35" s="25"/>
      <c r="J35" s="13"/>
      <c r="K35" s="13" t="s">
        <v>119</v>
      </c>
      <c r="L35" s="22">
        <v>1200</v>
      </c>
      <c r="M35" s="14"/>
      <c r="N35" s="15"/>
      <c r="O35" s="15"/>
      <c r="P35" s="16"/>
      <c r="Q35" s="16"/>
      <c r="R35" s="14">
        <f t="shared" si="4"/>
        <v>0</v>
      </c>
      <c r="S35" s="121"/>
      <c r="T35" s="122"/>
      <c r="U35" s="123"/>
    </row>
    <row r="36" spans="1:21" ht="34.5" customHeight="1" x14ac:dyDescent="0.35">
      <c r="A36" s="9">
        <v>30</v>
      </c>
      <c r="B36" s="32" t="s">
        <v>84</v>
      </c>
      <c r="C36" s="23"/>
      <c r="D36" s="24"/>
      <c r="E36" s="25"/>
      <c r="F36" s="26"/>
      <c r="G36" s="26"/>
      <c r="H36" s="25"/>
      <c r="I36" s="25"/>
      <c r="J36" s="13"/>
      <c r="K36" s="13" t="s">
        <v>119</v>
      </c>
      <c r="L36" s="22">
        <v>900</v>
      </c>
      <c r="M36" s="14">
        <f t="shared" si="2"/>
        <v>63.000000000000007</v>
      </c>
      <c r="N36" s="15">
        <f>L36*0.1</f>
        <v>90</v>
      </c>
      <c r="O36" s="15">
        <f t="shared" ref="O36:O38" si="5">Q36-M36</f>
        <v>98.710000000000008</v>
      </c>
      <c r="P36" s="16">
        <v>89.71</v>
      </c>
      <c r="Q36" s="16">
        <v>161.71</v>
      </c>
      <c r="R36" s="14">
        <f>L36*0.9*K36</f>
        <v>0</v>
      </c>
      <c r="S36" s="137" t="s">
        <v>91</v>
      </c>
      <c r="T36" s="138"/>
      <c r="U36" s="139"/>
    </row>
    <row r="37" spans="1:21" ht="38.5" customHeight="1" x14ac:dyDescent="0.35">
      <c r="A37" s="9">
        <v>31</v>
      </c>
      <c r="B37" s="33" t="s">
        <v>83</v>
      </c>
      <c r="C37" s="23"/>
      <c r="D37" s="24"/>
      <c r="E37" s="25"/>
      <c r="F37" s="26"/>
      <c r="G37" s="26"/>
      <c r="H37" s="25"/>
      <c r="I37" s="25"/>
      <c r="J37" s="13" t="s">
        <v>138</v>
      </c>
      <c r="K37" s="13" t="s">
        <v>119</v>
      </c>
      <c r="L37" s="22">
        <v>480</v>
      </c>
      <c r="M37" s="14">
        <f t="shared" si="2"/>
        <v>33.6</v>
      </c>
      <c r="N37" s="15">
        <f>L37*0.1</f>
        <v>48</v>
      </c>
      <c r="O37" s="15">
        <f t="shared" si="5"/>
        <v>128.11000000000001</v>
      </c>
      <c r="P37" s="16">
        <v>89.71</v>
      </c>
      <c r="Q37" s="16">
        <v>161.71</v>
      </c>
      <c r="R37" s="14">
        <f>L37*0.5*K37</f>
        <v>0</v>
      </c>
      <c r="S37" s="140"/>
      <c r="T37" s="141"/>
      <c r="U37" s="142"/>
    </row>
    <row r="38" spans="1:21" ht="37.25" customHeight="1" x14ac:dyDescent="0.35">
      <c r="A38" s="9">
        <v>32</v>
      </c>
      <c r="B38" s="33" t="s">
        <v>76</v>
      </c>
      <c r="C38" s="23"/>
      <c r="D38" s="24"/>
      <c r="E38" s="25"/>
      <c r="F38" s="26"/>
      <c r="G38" s="26"/>
      <c r="H38" s="25"/>
      <c r="I38" s="25"/>
      <c r="J38" s="13"/>
      <c r="K38" s="13" t="s">
        <v>119</v>
      </c>
      <c r="L38" s="22">
        <v>720</v>
      </c>
      <c r="M38" s="14">
        <f t="shared" si="2"/>
        <v>50.400000000000006</v>
      </c>
      <c r="N38" s="15">
        <f>L38*0.1</f>
        <v>72</v>
      </c>
      <c r="O38" s="15">
        <f t="shared" si="5"/>
        <v>111.31</v>
      </c>
      <c r="P38" s="16">
        <v>89.71</v>
      </c>
      <c r="Q38" s="16">
        <v>161.71</v>
      </c>
      <c r="R38" s="14">
        <f>L38*0.5*K38</f>
        <v>0</v>
      </c>
      <c r="S38" s="143"/>
      <c r="T38" s="144"/>
      <c r="U38" s="145"/>
    </row>
    <row r="39" spans="1:21" ht="30.65" customHeight="1" x14ac:dyDescent="0.4">
      <c r="B39" s="27"/>
      <c r="C39" s="28"/>
      <c r="D39" s="28"/>
      <c r="K39" s="2" t="s">
        <v>74</v>
      </c>
      <c r="R39" s="29">
        <f>SUM(R7:R38)</f>
        <v>0</v>
      </c>
    </row>
    <row r="40" spans="1:21" ht="18" x14ac:dyDescent="0.4">
      <c r="B40" s="28"/>
      <c r="C40" s="28"/>
      <c r="D40" s="28"/>
      <c r="K40" s="2"/>
      <c r="R40" s="31"/>
    </row>
    <row r="41" spans="1:21" ht="18" x14ac:dyDescent="0.4">
      <c r="B41" s="34" t="s">
        <v>68</v>
      </c>
      <c r="C41" s="28"/>
      <c r="D41" s="28"/>
      <c r="P41" s="30" t="s">
        <v>72</v>
      </c>
      <c r="Q41" s="30"/>
    </row>
    <row r="42" spans="1:21" ht="24.5" customHeight="1" x14ac:dyDescent="0.35">
      <c r="B42" s="150" t="s">
        <v>85</v>
      </c>
      <c r="C42" s="150"/>
      <c r="D42" s="150"/>
      <c r="E42" s="150"/>
      <c r="F42" s="150"/>
      <c r="G42" s="150"/>
      <c r="H42" s="150"/>
      <c r="I42" s="150"/>
      <c r="J42" s="150"/>
      <c r="K42" s="150"/>
      <c r="L42" s="150"/>
      <c r="M42" s="150"/>
      <c r="N42" s="150"/>
      <c r="O42" s="150"/>
      <c r="P42" s="150"/>
      <c r="Q42" s="150"/>
      <c r="R42" s="150"/>
    </row>
    <row r="43" spans="1:21" ht="22.5" customHeight="1" x14ac:dyDescent="0.35">
      <c r="B43" s="151" t="s">
        <v>87</v>
      </c>
      <c r="C43" s="151"/>
      <c r="D43" s="151"/>
      <c r="E43" s="151"/>
      <c r="F43" s="151"/>
      <c r="G43" s="151"/>
      <c r="H43" s="151"/>
      <c r="I43" s="151"/>
      <c r="J43" s="151"/>
      <c r="K43" s="151"/>
      <c r="L43" s="151"/>
      <c r="M43" s="151"/>
      <c r="N43" s="151"/>
      <c r="O43" s="151"/>
      <c r="P43" s="151"/>
      <c r="Q43" s="151"/>
      <c r="R43" s="151"/>
    </row>
    <row r="44" spans="1:21" ht="25" customHeight="1" x14ac:dyDescent="0.35">
      <c r="B44" s="135" t="s">
        <v>86</v>
      </c>
      <c r="C44" s="135"/>
      <c r="D44" s="135"/>
      <c r="E44" s="135"/>
      <c r="F44" s="135"/>
      <c r="G44" s="135"/>
      <c r="H44" s="135"/>
      <c r="I44" s="135"/>
      <c r="J44" s="135"/>
      <c r="K44" s="135"/>
      <c r="L44" s="135"/>
      <c r="M44" s="135"/>
      <c r="N44" s="135"/>
      <c r="O44" s="135"/>
      <c r="P44" s="135"/>
      <c r="Q44" s="135"/>
      <c r="R44" s="135"/>
    </row>
    <row r="45" spans="1:21" ht="18" x14ac:dyDescent="0.4">
      <c r="A45" s="48"/>
      <c r="B45" s="41"/>
      <c r="C45" s="49"/>
      <c r="D45" s="49"/>
      <c r="E45" s="49"/>
      <c r="F45" s="49"/>
      <c r="G45" s="49"/>
      <c r="H45" s="40"/>
      <c r="I45" s="40"/>
      <c r="J45" s="40"/>
      <c r="K45" s="40"/>
      <c r="L45" s="40"/>
      <c r="M45" s="40"/>
      <c r="N45" s="40"/>
      <c r="O45" s="40"/>
      <c r="P45" s="40"/>
      <c r="Q45" s="40"/>
      <c r="R45" s="40"/>
      <c r="S45" s="40"/>
    </row>
    <row r="46" spans="1:21" x14ac:dyDescent="0.35">
      <c r="A46" s="48"/>
      <c r="B46" s="40"/>
      <c r="C46" s="40"/>
      <c r="D46" s="40"/>
      <c r="E46" s="40"/>
      <c r="F46" s="40"/>
      <c r="G46" s="40"/>
      <c r="H46" s="40"/>
      <c r="I46" s="40"/>
      <c r="J46" s="40"/>
      <c r="K46" s="40"/>
      <c r="L46" s="40"/>
      <c r="M46" s="40"/>
      <c r="N46" s="40"/>
      <c r="O46" s="40"/>
      <c r="P46" s="40"/>
      <c r="Q46" s="40"/>
      <c r="R46" s="40"/>
      <c r="S46" s="40"/>
    </row>
    <row r="47" spans="1:21" x14ac:dyDescent="0.35">
      <c r="A47" s="48"/>
      <c r="B47" s="40"/>
      <c r="C47" s="40"/>
      <c r="D47" s="40"/>
      <c r="E47" s="40"/>
      <c r="F47" s="40"/>
      <c r="G47" s="40"/>
      <c r="H47" s="40"/>
      <c r="I47" s="40"/>
      <c r="J47" s="40"/>
      <c r="K47" s="40"/>
      <c r="L47" s="40"/>
      <c r="M47" s="40"/>
      <c r="N47" s="40"/>
      <c r="O47" s="40"/>
      <c r="P47" s="40"/>
      <c r="Q47" s="40"/>
      <c r="R47" s="40"/>
      <c r="S47" s="40"/>
    </row>
    <row r="48" spans="1:21" x14ac:dyDescent="0.35">
      <c r="A48" s="48"/>
      <c r="B48" s="40"/>
      <c r="C48" s="40"/>
      <c r="D48" s="40"/>
      <c r="E48" s="40"/>
      <c r="F48" s="40"/>
      <c r="G48" s="40"/>
      <c r="H48" s="40"/>
      <c r="I48" s="40"/>
      <c r="J48" s="40"/>
      <c r="K48" s="40"/>
      <c r="L48" s="40"/>
      <c r="M48" s="40"/>
      <c r="N48" s="40"/>
      <c r="O48" s="40"/>
      <c r="P48" s="40"/>
      <c r="Q48" s="40"/>
      <c r="R48" s="40"/>
      <c r="S48" s="40"/>
    </row>
  </sheetData>
  <mergeCells count="7">
    <mergeCell ref="B44:R44"/>
    <mergeCell ref="N6:O6"/>
    <mergeCell ref="P6:Q6"/>
    <mergeCell ref="S36:U38"/>
    <mergeCell ref="B42:R42"/>
    <mergeCell ref="B43:R43"/>
    <mergeCell ref="S7:U26"/>
  </mergeCells>
  <phoneticPr fontId="1" type="noConversion"/>
  <pageMargins left="0.70866141732283472" right="0.70866141732283472" top="0.19685039370078741" bottom="0"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B21F-795B-4EE9-B451-71F26103EFAF}">
  <dimension ref="A1:U34"/>
  <sheetViews>
    <sheetView zoomScale="80" zoomScaleNormal="80" workbookViewId="0">
      <pane xSplit="4" ySplit="6" topLeftCell="E24" activePane="bottomRight" state="frozen"/>
      <selection activeCell="L7" sqref="L7"/>
      <selection pane="topRight" activeCell="L7" sqref="L7"/>
      <selection pane="bottomLeft" activeCell="L7" sqref="L7"/>
      <selection pane="bottomRight" activeCell="B27" sqref="B27"/>
    </sheetView>
  </sheetViews>
  <sheetFormatPr defaultColWidth="8.81640625" defaultRowHeight="14.5" outlineLevelCol="1" x14ac:dyDescent="0.35"/>
  <cols>
    <col min="1" max="1" width="6.453125" style="3" customWidth="1"/>
    <col min="2" max="2" width="54.81640625" style="1" customWidth="1"/>
    <col min="3" max="3" width="39.08984375" style="1" hidden="1" customWidth="1" outlineLevel="1"/>
    <col min="4" max="4" width="21.08984375" style="1" hidden="1" customWidth="1" outlineLevel="1"/>
    <col min="5" max="5" width="21.90625" style="1" hidden="1" customWidth="1" outlineLevel="1"/>
    <col min="6" max="6" width="12.54296875" style="1" hidden="1" customWidth="1" outlineLevel="1"/>
    <col min="7" max="7" width="9.08984375" style="1" hidden="1" customWidth="1" outlineLevel="1"/>
    <col min="8" max="8" width="8.90625" style="1" hidden="1" customWidth="1" outlineLevel="1"/>
    <col min="9" max="9" width="5.81640625" style="1" hidden="1" customWidth="1" outlineLevel="1"/>
    <col min="10" max="10" width="54.90625" style="1" customWidth="1" collapsed="1"/>
    <col min="11" max="11" width="27.81640625" style="1" customWidth="1"/>
    <col min="12" max="12" width="17" style="1" customWidth="1"/>
    <col min="13" max="13" width="10.08984375" style="1" hidden="1" customWidth="1"/>
    <col min="14" max="14" width="16.08984375" style="1" customWidth="1"/>
    <col min="15" max="16" width="12.08984375" style="1" hidden="1" customWidth="1"/>
    <col min="17" max="17" width="11.36328125" style="1" hidden="1" customWidth="1"/>
    <col min="18" max="18" width="28.36328125" style="1" customWidth="1"/>
    <col min="19" max="16384" width="8.81640625" style="1"/>
  </cols>
  <sheetData>
    <row r="1" spans="1:21" ht="18.649999999999999" customHeight="1" x14ac:dyDescent="0.4">
      <c r="B1" s="83" t="s">
        <v>81</v>
      </c>
      <c r="C1" s="83"/>
      <c r="D1" s="83"/>
      <c r="E1" s="84"/>
      <c r="F1" s="84"/>
      <c r="G1" s="84"/>
      <c r="H1" s="84"/>
      <c r="I1" s="85"/>
      <c r="J1" s="85"/>
      <c r="K1" s="86"/>
      <c r="L1" s="87"/>
      <c r="M1" s="87"/>
      <c r="N1" s="87"/>
      <c r="O1" s="87"/>
      <c r="P1" s="87"/>
      <c r="Q1" s="87"/>
      <c r="R1" s="88" t="s">
        <v>134</v>
      </c>
    </row>
    <row r="2" spans="1:21" ht="27.5" customHeight="1" x14ac:dyDescent="0.4">
      <c r="B2" s="83" t="s">
        <v>73</v>
      </c>
      <c r="C2" s="83"/>
      <c r="D2" s="83"/>
      <c r="E2" s="84"/>
      <c r="F2" s="84"/>
      <c r="G2" s="84"/>
      <c r="H2" s="84"/>
      <c r="I2" s="85"/>
      <c r="J2" s="5" t="str">
        <f>'Summary of SFICAssist_MAS_SME'!C4</f>
        <v>ABC</v>
      </c>
      <c r="K2" s="89"/>
      <c r="L2" s="90"/>
      <c r="M2" s="90"/>
      <c r="N2" s="90"/>
      <c r="O2" s="90"/>
      <c r="P2" s="90"/>
      <c r="Q2" s="90"/>
      <c r="R2" s="90"/>
    </row>
    <row r="3" spans="1:21" ht="30" customHeight="1" x14ac:dyDescent="0.4">
      <c r="B3" s="83" t="s">
        <v>137</v>
      </c>
      <c r="C3" s="83"/>
      <c r="D3" s="83"/>
      <c r="E3" s="84"/>
      <c r="F3" s="84"/>
      <c r="G3" s="84"/>
      <c r="H3" s="84"/>
      <c r="I3" s="84"/>
      <c r="J3" s="91"/>
      <c r="K3" s="92"/>
      <c r="L3" s="92"/>
      <c r="M3" s="92"/>
      <c r="N3" s="87"/>
      <c r="O3" s="87"/>
      <c r="P3" s="87"/>
      <c r="Q3" s="87"/>
      <c r="R3" s="87"/>
    </row>
    <row r="4" spans="1:21" ht="30" customHeight="1" x14ac:dyDescent="0.4">
      <c r="B4" s="96" t="s">
        <v>126</v>
      </c>
      <c r="C4" s="83"/>
      <c r="D4" s="83"/>
      <c r="E4" s="84"/>
      <c r="F4" s="84"/>
      <c r="G4" s="84"/>
      <c r="H4" s="84"/>
      <c r="I4" s="84"/>
      <c r="J4" s="91"/>
      <c r="K4" s="92"/>
      <c r="L4" s="92"/>
      <c r="M4" s="92"/>
      <c r="N4" s="87"/>
      <c r="O4" s="87"/>
      <c r="P4" s="87"/>
      <c r="Q4" s="87"/>
      <c r="R4" s="87"/>
    </row>
    <row r="5" spans="1:21" x14ac:dyDescent="0.35">
      <c r="K5" s="40"/>
      <c r="L5" s="40"/>
      <c r="M5" s="40"/>
      <c r="N5" s="40"/>
      <c r="O5" s="40"/>
      <c r="P5" s="40"/>
      <c r="Q5" s="40"/>
      <c r="R5" s="40"/>
    </row>
    <row r="6" spans="1:21" ht="73.25" customHeight="1" x14ac:dyDescent="0.35">
      <c r="A6" s="6" t="s">
        <v>2</v>
      </c>
      <c r="B6" s="6" t="s">
        <v>5</v>
      </c>
      <c r="C6" s="6" t="s">
        <v>33</v>
      </c>
      <c r="D6" s="6" t="s">
        <v>53</v>
      </c>
      <c r="E6" s="7" t="s">
        <v>6</v>
      </c>
      <c r="F6" s="8" t="s">
        <v>7</v>
      </c>
      <c r="G6" s="8" t="s">
        <v>8</v>
      </c>
      <c r="H6" s="8" t="s">
        <v>9</v>
      </c>
      <c r="I6" s="8" t="s">
        <v>0</v>
      </c>
      <c r="J6" s="39" t="s">
        <v>127</v>
      </c>
      <c r="K6" s="39" t="s">
        <v>96</v>
      </c>
      <c r="L6" s="8" t="s">
        <v>88</v>
      </c>
      <c r="M6" s="8" t="s">
        <v>69</v>
      </c>
      <c r="N6" s="146" t="s">
        <v>89</v>
      </c>
      <c r="O6" s="147"/>
      <c r="P6" s="148" t="s">
        <v>70</v>
      </c>
      <c r="Q6" s="149"/>
      <c r="R6" s="42" t="s">
        <v>90</v>
      </c>
    </row>
    <row r="7" spans="1:21" ht="29.4" customHeight="1" x14ac:dyDescent="0.35">
      <c r="A7" s="9">
        <v>1</v>
      </c>
      <c r="B7" s="35" t="s">
        <v>4</v>
      </c>
      <c r="C7" s="10" t="s">
        <v>46</v>
      </c>
      <c r="D7" s="11" t="s">
        <v>60</v>
      </c>
      <c r="E7" s="9" t="s">
        <v>3</v>
      </c>
      <c r="F7" s="12">
        <v>20</v>
      </c>
      <c r="G7" s="9">
        <v>2.5</v>
      </c>
      <c r="H7" s="9" t="s">
        <v>11</v>
      </c>
      <c r="I7" s="9" t="s">
        <v>1</v>
      </c>
      <c r="J7" s="13"/>
      <c r="K7" s="13" t="s">
        <v>119</v>
      </c>
      <c r="L7" s="14">
        <v>1400</v>
      </c>
      <c r="M7" s="14">
        <f>L7*7%</f>
        <v>98.000000000000014</v>
      </c>
      <c r="N7" s="43">
        <v>340</v>
      </c>
      <c r="O7" s="15">
        <f>L7-N7</f>
        <v>1060</v>
      </c>
      <c r="P7" s="16">
        <f>N7+M7</f>
        <v>438</v>
      </c>
      <c r="Q7" s="16">
        <v>1198</v>
      </c>
      <c r="R7" s="14">
        <f>N7*0.9*K7</f>
        <v>0</v>
      </c>
      <c r="S7" s="137" t="s">
        <v>124</v>
      </c>
      <c r="T7" s="138"/>
      <c r="U7" s="139"/>
    </row>
    <row r="8" spans="1:21" ht="20" customHeight="1" x14ac:dyDescent="0.35">
      <c r="A8" s="9">
        <v>2</v>
      </c>
      <c r="B8" s="36" t="s">
        <v>10</v>
      </c>
      <c r="C8" s="17" t="s">
        <v>37</v>
      </c>
      <c r="D8" s="11" t="s">
        <v>57</v>
      </c>
      <c r="E8" s="9" t="s">
        <v>12</v>
      </c>
      <c r="F8" s="9">
        <v>16</v>
      </c>
      <c r="G8" s="9">
        <v>2</v>
      </c>
      <c r="H8" s="9" t="s">
        <v>11</v>
      </c>
      <c r="I8" s="9" t="s">
        <v>1</v>
      </c>
      <c r="J8" s="13"/>
      <c r="K8" s="13" t="s">
        <v>119</v>
      </c>
      <c r="L8" s="14">
        <v>640</v>
      </c>
      <c r="M8" s="14">
        <f t="shared" ref="M8:M28" si="0">L8*7%</f>
        <v>44.800000000000004</v>
      </c>
      <c r="N8" s="43">
        <f t="shared" ref="N8:N9" si="1">L8*0.05</f>
        <v>32</v>
      </c>
      <c r="O8" s="15">
        <f t="shared" ref="O8:O27" si="2">Q8-M8</f>
        <v>400</v>
      </c>
      <c r="P8" s="16">
        <f>N8+M8</f>
        <v>76.800000000000011</v>
      </c>
      <c r="Q8" s="16">
        <v>444.8</v>
      </c>
      <c r="R8" s="14">
        <f t="shared" ref="R8:R27" si="3">N8*0.9*K8</f>
        <v>0</v>
      </c>
      <c r="S8" s="140"/>
      <c r="T8" s="141"/>
      <c r="U8" s="142"/>
    </row>
    <row r="9" spans="1:21" ht="20" customHeight="1" x14ac:dyDescent="0.35">
      <c r="A9" s="9">
        <v>3</v>
      </c>
      <c r="B9" s="37" t="s">
        <v>13</v>
      </c>
      <c r="C9" s="17" t="s">
        <v>40</v>
      </c>
      <c r="D9" s="11" t="s">
        <v>56</v>
      </c>
      <c r="E9" s="9" t="s">
        <v>12</v>
      </c>
      <c r="F9" s="9">
        <v>20</v>
      </c>
      <c r="G9" s="9">
        <v>3</v>
      </c>
      <c r="H9" s="9" t="s">
        <v>11</v>
      </c>
      <c r="I9" s="9" t="s">
        <v>1</v>
      </c>
      <c r="J9" s="13"/>
      <c r="K9" s="13" t="s">
        <v>119</v>
      </c>
      <c r="L9" s="14">
        <v>1000</v>
      </c>
      <c r="M9" s="14">
        <f t="shared" si="0"/>
        <v>70</v>
      </c>
      <c r="N9" s="43">
        <f t="shared" si="1"/>
        <v>50</v>
      </c>
      <c r="O9" s="15">
        <f t="shared" si="2"/>
        <v>700</v>
      </c>
      <c r="P9" s="16">
        <f t="shared" ref="P9:P28" si="4">N9+M9</f>
        <v>120</v>
      </c>
      <c r="Q9" s="16">
        <v>770</v>
      </c>
      <c r="R9" s="14">
        <f t="shared" si="3"/>
        <v>0</v>
      </c>
      <c r="S9" s="140"/>
      <c r="T9" s="141"/>
      <c r="U9" s="142"/>
    </row>
    <row r="10" spans="1:21" ht="20" customHeight="1" x14ac:dyDescent="0.35">
      <c r="A10" s="9">
        <v>4</v>
      </c>
      <c r="B10" s="37" t="s">
        <v>14</v>
      </c>
      <c r="C10" s="18" t="s">
        <v>52</v>
      </c>
      <c r="D10" s="11" t="s">
        <v>59</v>
      </c>
      <c r="E10" s="9" t="s">
        <v>15</v>
      </c>
      <c r="F10" s="9">
        <v>16</v>
      </c>
      <c r="G10" s="9">
        <v>2</v>
      </c>
      <c r="H10" s="9" t="s">
        <v>11</v>
      </c>
      <c r="I10" s="9" t="s">
        <v>1</v>
      </c>
      <c r="J10" s="13"/>
      <c r="K10" s="13" t="s">
        <v>119</v>
      </c>
      <c r="L10" s="14">
        <v>450</v>
      </c>
      <c r="M10" s="14">
        <f t="shared" si="0"/>
        <v>31.500000000000004</v>
      </c>
      <c r="N10" s="43">
        <v>26</v>
      </c>
      <c r="O10" s="15">
        <f t="shared" si="2"/>
        <v>178</v>
      </c>
      <c r="P10" s="16">
        <f t="shared" si="4"/>
        <v>57.5</v>
      </c>
      <c r="Q10" s="16">
        <v>209.5</v>
      </c>
      <c r="R10" s="14">
        <f t="shared" si="3"/>
        <v>0</v>
      </c>
      <c r="S10" s="140"/>
      <c r="T10" s="141"/>
      <c r="U10" s="142"/>
    </row>
    <row r="11" spans="1:21" ht="20" customHeight="1" x14ac:dyDescent="0.35">
      <c r="A11" s="9">
        <v>5</v>
      </c>
      <c r="B11" s="35" t="s">
        <v>16</v>
      </c>
      <c r="C11" s="19" t="s">
        <v>32</v>
      </c>
      <c r="D11" s="11" t="s">
        <v>55</v>
      </c>
      <c r="E11" s="9" t="s">
        <v>12</v>
      </c>
      <c r="F11" s="9">
        <v>16</v>
      </c>
      <c r="G11" s="9">
        <v>2</v>
      </c>
      <c r="H11" s="9" t="s">
        <v>11</v>
      </c>
      <c r="I11" s="9" t="s">
        <v>1</v>
      </c>
      <c r="J11" s="13"/>
      <c r="K11" s="13" t="s">
        <v>119</v>
      </c>
      <c r="L11" s="14">
        <v>640</v>
      </c>
      <c r="M11" s="14">
        <f t="shared" si="0"/>
        <v>44.800000000000004</v>
      </c>
      <c r="N11" s="43">
        <v>110</v>
      </c>
      <c r="O11" s="15">
        <f t="shared" si="2"/>
        <v>489.99999999999994</v>
      </c>
      <c r="P11" s="16">
        <f t="shared" si="4"/>
        <v>154.80000000000001</v>
      </c>
      <c r="Q11" s="16">
        <v>534.79999999999995</v>
      </c>
      <c r="R11" s="14">
        <f t="shared" si="3"/>
        <v>0</v>
      </c>
      <c r="S11" s="140"/>
      <c r="T11" s="141"/>
      <c r="U11" s="142"/>
    </row>
    <row r="12" spans="1:21" ht="20" customHeight="1" x14ac:dyDescent="0.35">
      <c r="A12" s="9">
        <v>6</v>
      </c>
      <c r="B12" s="37" t="s">
        <v>17</v>
      </c>
      <c r="C12" s="19" t="s">
        <v>45</v>
      </c>
      <c r="D12" s="11" t="s">
        <v>58</v>
      </c>
      <c r="E12" s="9" t="s">
        <v>12</v>
      </c>
      <c r="F12" s="9">
        <v>16</v>
      </c>
      <c r="G12" s="9">
        <v>2</v>
      </c>
      <c r="H12" s="9" t="s">
        <v>11</v>
      </c>
      <c r="I12" s="9" t="s">
        <v>1</v>
      </c>
      <c r="J12" s="13"/>
      <c r="K12" s="13" t="s">
        <v>119</v>
      </c>
      <c r="L12" s="14">
        <v>640</v>
      </c>
      <c r="M12" s="14">
        <f t="shared" si="0"/>
        <v>44.800000000000004</v>
      </c>
      <c r="N12" s="43">
        <f t="shared" ref="N12:N21" si="5">L12*0.05</f>
        <v>32</v>
      </c>
      <c r="O12" s="15">
        <f t="shared" si="2"/>
        <v>400</v>
      </c>
      <c r="P12" s="16">
        <f t="shared" si="4"/>
        <v>76.800000000000011</v>
      </c>
      <c r="Q12" s="16">
        <v>444.8</v>
      </c>
      <c r="R12" s="14">
        <f t="shared" si="3"/>
        <v>0</v>
      </c>
      <c r="S12" s="140"/>
      <c r="T12" s="141"/>
      <c r="U12" s="142"/>
    </row>
    <row r="13" spans="1:21" ht="20" customHeight="1" x14ac:dyDescent="0.35">
      <c r="A13" s="9">
        <v>7</v>
      </c>
      <c r="B13" s="37" t="s">
        <v>18</v>
      </c>
      <c r="C13" s="19" t="s">
        <v>36</v>
      </c>
      <c r="D13" s="11" t="s">
        <v>54</v>
      </c>
      <c r="E13" s="9" t="s">
        <v>12</v>
      </c>
      <c r="F13" s="9">
        <v>20</v>
      </c>
      <c r="G13" s="9">
        <v>3</v>
      </c>
      <c r="H13" s="9" t="s">
        <v>11</v>
      </c>
      <c r="I13" s="9" t="s">
        <v>1</v>
      </c>
      <c r="J13" s="13"/>
      <c r="K13" s="13" t="s">
        <v>119</v>
      </c>
      <c r="L13" s="14">
        <v>1000</v>
      </c>
      <c r="M13" s="14">
        <f t="shared" si="0"/>
        <v>70</v>
      </c>
      <c r="N13" s="43">
        <f t="shared" si="5"/>
        <v>50</v>
      </c>
      <c r="O13" s="15">
        <f t="shared" si="2"/>
        <v>700</v>
      </c>
      <c r="P13" s="16">
        <f t="shared" si="4"/>
        <v>120</v>
      </c>
      <c r="Q13" s="16">
        <v>770</v>
      </c>
      <c r="R13" s="14">
        <f t="shared" si="3"/>
        <v>0</v>
      </c>
      <c r="S13" s="140"/>
      <c r="T13" s="141"/>
      <c r="U13" s="142"/>
    </row>
    <row r="14" spans="1:21" ht="20" customHeight="1" x14ac:dyDescent="0.35">
      <c r="A14" s="9">
        <v>8</v>
      </c>
      <c r="B14" s="37" t="s">
        <v>19</v>
      </c>
      <c r="C14" s="10" t="s">
        <v>44</v>
      </c>
      <c r="D14" s="11" t="s">
        <v>65</v>
      </c>
      <c r="E14" s="9" t="s">
        <v>12</v>
      </c>
      <c r="F14" s="9">
        <v>48</v>
      </c>
      <c r="G14" s="9">
        <v>6</v>
      </c>
      <c r="H14" s="9" t="s">
        <v>11</v>
      </c>
      <c r="I14" s="9" t="s">
        <v>1</v>
      </c>
      <c r="J14" s="13"/>
      <c r="K14" s="13" t="s">
        <v>119</v>
      </c>
      <c r="L14" s="14">
        <v>1650</v>
      </c>
      <c r="M14" s="14">
        <f t="shared" si="0"/>
        <v>115.50000000000001</v>
      </c>
      <c r="N14" s="43">
        <f t="shared" si="5"/>
        <v>82.5</v>
      </c>
      <c r="O14" s="15">
        <f t="shared" si="2"/>
        <v>930</v>
      </c>
      <c r="P14" s="16">
        <f t="shared" si="4"/>
        <v>198</v>
      </c>
      <c r="Q14" s="16">
        <v>1045.5</v>
      </c>
      <c r="R14" s="14">
        <f t="shared" si="3"/>
        <v>0</v>
      </c>
      <c r="S14" s="140"/>
      <c r="T14" s="141"/>
      <c r="U14" s="142"/>
    </row>
    <row r="15" spans="1:21" ht="20" customHeight="1" x14ac:dyDescent="0.35">
      <c r="A15" s="9">
        <v>9</v>
      </c>
      <c r="B15" s="37" t="s">
        <v>82</v>
      </c>
      <c r="C15" s="17" t="s">
        <v>42</v>
      </c>
      <c r="D15" s="11" t="s">
        <v>66</v>
      </c>
      <c r="E15" s="9" t="s">
        <v>12</v>
      </c>
      <c r="F15" s="9">
        <v>24</v>
      </c>
      <c r="G15" s="9">
        <v>3</v>
      </c>
      <c r="H15" s="9" t="s">
        <v>11</v>
      </c>
      <c r="I15" s="9" t="s">
        <v>1</v>
      </c>
      <c r="J15" s="13"/>
      <c r="K15" s="13" t="s">
        <v>119</v>
      </c>
      <c r="L15" s="14">
        <v>960</v>
      </c>
      <c r="M15" s="14">
        <f t="shared" si="0"/>
        <v>67.2</v>
      </c>
      <c r="N15" s="43">
        <f t="shared" si="5"/>
        <v>48</v>
      </c>
      <c r="O15" s="15">
        <f t="shared" si="2"/>
        <v>660</v>
      </c>
      <c r="P15" s="16">
        <f t="shared" si="4"/>
        <v>115.2</v>
      </c>
      <c r="Q15" s="16">
        <v>727.2</v>
      </c>
      <c r="R15" s="14">
        <f t="shared" si="3"/>
        <v>0</v>
      </c>
      <c r="S15" s="140"/>
      <c r="T15" s="141"/>
      <c r="U15" s="142"/>
    </row>
    <row r="16" spans="1:21" ht="49.5" customHeight="1" x14ac:dyDescent="0.35">
      <c r="A16" s="9">
        <v>10</v>
      </c>
      <c r="B16" s="35" t="s">
        <v>20</v>
      </c>
      <c r="C16" s="17" t="s">
        <v>43</v>
      </c>
      <c r="D16" s="11" t="s">
        <v>67</v>
      </c>
      <c r="E16" s="9" t="s">
        <v>21</v>
      </c>
      <c r="F16" s="9">
        <v>24</v>
      </c>
      <c r="G16" s="9">
        <v>3</v>
      </c>
      <c r="H16" s="9" t="s">
        <v>11</v>
      </c>
      <c r="I16" s="9" t="s">
        <v>1</v>
      </c>
      <c r="J16" s="13"/>
      <c r="K16" s="13" t="s">
        <v>119</v>
      </c>
      <c r="L16" s="14">
        <v>960</v>
      </c>
      <c r="M16" s="14">
        <f t="shared" si="0"/>
        <v>67.2</v>
      </c>
      <c r="N16" s="43">
        <f t="shared" si="5"/>
        <v>48</v>
      </c>
      <c r="O16" s="15">
        <f t="shared" si="2"/>
        <v>600</v>
      </c>
      <c r="P16" s="16">
        <f t="shared" si="4"/>
        <v>115.2</v>
      </c>
      <c r="Q16" s="16">
        <v>667.2</v>
      </c>
      <c r="R16" s="14">
        <f t="shared" si="3"/>
        <v>0</v>
      </c>
      <c r="S16" s="140"/>
      <c r="T16" s="141"/>
      <c r="U16" s="142"/>
    </row>
    <row r="17" spans="1:21" ht="20" customHeight="1" x14ac:dyDescent="0.35">
      <c r="A17" s="9">
        <v>11</v>
      </c>
      <c r="B17" s="35" t="s">
        <v>22</v>
      </c>
      <c r="C17" s="18" t="s">
        <v>41</v>
      </c>
      <c r="D17" s="20" t="s">
        <v>61</v>
      </c>
      <c r="E17" s="9" t="s">
        <v>12</v>
      </c>
      <c r="F17" s="9">
        <v>16</v>
      </c>
      <c r="G17" s="9">
        <v>2</v>
      </c>
      <c r="H17" s="9" t="s">
        <v>11</v>
      </c>
      <c r="I17" s="9" t="s">
        <v>1</v>
      </c>
      <c r="J17" s="13"/>
      <c r="K17" s="13" t="s">
        <v>119</v>
      </c>
      <c r="L17" s="14">
        <v>640</v>
      </c>
      <c r="M17" s="14">
        <f t="shared" si="0"/>
        <v>44.800000000000004</v>
      </c>
      <c r="N17" s="43">
        <f t="shared" si="5"/>
        <v>32</v>
      </c>
      <c r="O17" s="15">
        <f t="shared" si="2"/>
        <v>400</v>
      </c>
      <c r="P17" s="16">
        <f t="shared" si="4"/>
        <v>76.800000000000011</v>
      </c>
      <c r="Q17" s="16">
        <v>444.8</v>
      </c>
      <c r="R17" s="14">
        <f t="shared" si="3"/>
        <v>0</v>
      </c>
      <c r="S17" s="140"/>
      <c r="T17" s="141"/>
      <c r="U17" s="142"/>
    </row>
    <row r="18" spans="1:21" ht="20" customHeight="1" x14ac:dyDescent="0.35">
      <c r="A18" s="9">
        <v>12</v>
      </c>
      <c r="B18" s="38" t="s">
        <v>23</v>
      </c>
      <c r="C18" s="19" t="s">
        <v>35</v>
      </c>
      <c r="D18" s="11" t="s">
        <v>62</v>
      </c>
      <c r="E18" s="9" t="s">
        <v>12</v>
      </c>
      <c r="F18" s="9">
        <v>16</v>
      </c>
      <c r="G18" s="9">
        <v>2</v>
      </c>
      <c r="H18" s="9" t="s">
        <v>11</v>
      </c>
      <c r="I18" s="9" t="s">
        <v>1</v>
      </c>
      <c r="J18" s="13"/>
      <c r="K18" s="13" t="s">
        <v>119</v>
      </c>
      <c r="L18" s="14">
        <v>640</v>
      </c>
      <c r="M18" s="14">
        <f t="shared" si="0"/>
        <v>44.800000000000004</v>
      </c>
      <c r="N18" s="43">
        <f t="shared" si="5"/>
        <v>32</v>
      </c>
      <c r="O18" s="15">
        <f t="shared" si="2"/>
        <v>400</v>
      </c>
      <c r="P18" s="16">
        <f t="shared" si="4"/>
        <v>76.800000000000011</v>
      </c>
      <c r="Q18" s="16">
        <v>444.8</v>
      </c>
      <c r="R18" s="14">
        <f t="shared" si="3"/>
        <v>0</v>
      </c>
      <c r="S18" s="140"/>
      <c r="T18" s="141"/>
      <c r="U18" s="142"/>
    </row>
    <row r="19" spans="1:21" ht="20" customHeight="1" x14ac:dyDescent="0.35">
      <c r="A19" s="9">
        <v>13</v>
      </c>
      <c r="B19" s="35" t="s">
        <v>24</v>
      </c>
      <c r="C19" s="17" t="s">
        <v>34</v>
      </c>
      <c r="D19" s="11" t="s">
        <v>61</v>
      </c>
      <c r="E19" s="9" t="s">
        <v>12</v>
      </c>
      <c r="F19" s="12">
        <v>16</v>
      </c>
      <c r="G19" s="12">
        <v>2</v>
      </c>
      <c r="H19" s="9" t="s">
        <v>11</v>
      </c>
      <c r="I19" s="9" t="s">
        <v>1</v>
      </c>
      <c r="J19" s="13"/>
      <c r="K19" s="13" t="s">
        <v>119</v>
      </c>
      <c r="L19" s="14">
        <v>640</v>
      </c>
      <c r="M19" s="14">
        <f t="shared" si="0"/>
        <v>44.800000000000004</v>
      </c>
      <c r="N19" s="43">
        <f t="shared" si="5"/>
        <v>32</v>
      </c>
      <c r="O19" s="15">
        <f t="shared" si="2"/>
        <v>400</v>
      </c>
      <c r="P19" s="16">
        <f t="shared" si="4"/>
        <v>76.800000000000011</v>
      </c>
      <c r="Q19" s="16">
        <v>444.8</v>
      </c>
      <c r="R19" s="14">
        <f t="shared" si="3"/>
        <v>0</v>
      </c>
      <c r="S19" s="140"/>
      <c r="T19" s="141"/>
      <c r="U19" s="142"/>
    </row>
    <row r="20" spans="1:21" ht="20" customHeight="1" x14ac:dyDescent="0.35">
      <c r="A20" s="9">
        <v>14</v>
      </c>
      <c r="B20" s="38" t="s">
        <v>25</v>
      </c>
      <c r="C20" s="17" t="s">
        <v>38</v>
      </c>
      <c r="D20" s="11" t="s">
        <v>63</v>
      </c>
      <c r="E20" s="9" t="s">
        <v>12</v>
      </c>
      <c r="F20" s="12">
        <v>16</v>
      </c>
      <c r="G20" s="12">
        <v>2</v>
      </c>
      <c r="H20" s="9" t="s">
        <v>11</v>
      </c>
      <c r="I20" s="9" t="s">
        <v>1</v>
      </c>
      <c r="J20" s="13"/>
      <c r="K20" s="13" t="s">
        <v>119</v>
      </c>
      <c r="L20" s="14">
        <v>640</v>
      </c>
      <c r="M20" s="14">
        <f t="shared" si="0"/>
        <v>44.800000000000004</v>
      </c>
      <c r="N20" s="43">
        <f t="shared" si="5"/>
        <v>32</v>
      </c>
      <c r="O20" s="15">
        <f t="shared" si="2"/>
        <v>400</v>
      </c>
      <c r="P20" s="16">
        <f t="shared" si="4"/>
        <v>76.800000000000011</v>
      </c>
      <c r="Q20" s="16">
        <v>444.8</v>
      </c>
      <c r="R20" s="14">
        <f t="shared" si="3"/>
        <v>0</v>
      </c>
      <c r="S20" s="140"/>
      <c r="T20" s="141"/>
      <c r="U20" s="142"/>
    </row>
    <row r="21" spans="1:21" ht="20" customHeight="1" x14ac:dyDescent="0.35">
      <c r="A21" s="9">
        <v>15</v>
      </c>
      <c r="B21" s="35" t="s">
        <v>26</v>
      </c>
      <c r="C21" s="17" t="s">
        <v>39</v>
      </c>
      <c r="D21" s="11" t="s">
        <v>64</v>
      </c>
      <c r="E21" s="9" t="s">
        <v>12</v>
      </c>
      <c r="F21" s="12">
        <v>8</v>
      </c>
      <c r="G21" s="12">
        <v>1</v>
      </c>
      <c r="H21" s="9" t="s">
        <v>11</v>
      </c>
      <c r="I21" s="9" t="s">
        <v>1</v>
      </c>
      <c r="J21" s="13"/>
      <c r="K21" s="13" t="s">
        <v>119</v>
      </c>
      <c r="L21" s="14">
        <v>360</v>
      </c>
      <c r="M21" s="14">
        <f t="shared" si="0"/>
        <v>25.200000000000003</v>
      </c>
      <c r="N21" s="43">
        <f t="shared" si="5"/>
        <v>18</v>
      </c>
      <c r="O21" s="15">
        <f t="shared" si="2"/>
        <v>240</v>
      </c>
      <c r="P21" s="16">
        <f t="shared" si="4"/>
        <v>43.2</v>
      </c>
      <c r="Q21" s="16">
        <v>265.2</v>
      </c>
      <c r="R21" s="14">
        <f t="shared" si="3"/>
        <v>0</v>
      </c>
      <c r="S21" s="140"/>
      <c r="T21" s="141"/>
      <c r="U21" s="142"/>
    </row>
    <row r="22" spans="1:21" ht="20" customHeight="1" x14ac:dyDescent="0.35">
      <c r="A22" s="9">
        <v>16</v>
      </c>
      <c r="B22" s="35" t="s">
        <v>27</v>
      </c>
      <c r="C22" s="17" t="s">
        <v>47</v>
      </c>
      <c r="D22" s="21">
        <v>43977</v>
      </c>
      <c r="E22" s="9" t="s">
        <v>12</v>
      </c>
      <c r="F22" s="12">
        <v>9</v>
      </c>
      <c r="G22" s="12">
        <v>1</v>
      </c>
      <c r="H22" s="9" t="s">
        <v>11</v>
      </c>
      <c r="I22" s="9" t="s">
        <v>1</v>
      </c>
      <c r="J22" s="13"/>
      <c r="K22" s="13" t="s">
        <v>119</v>
      </c>
      <c r="L22" s="22">
        <v>294.12</v>
      </c>
      <c r="M22" s="14">
        <f t="shared" si="0"/>
        <v>20.588400000000004</v>
      </c>
      <c r="N22" s="43">
        <v>55.62</v>
      </c>
      <c r="O22" s="15">
        <f t="shared" si="2"/>
        <v>141.1216</v>
      </c>
      <c r="P22" s="16">
        <f t="shared" si="4"/>
        <v>76.208399999999997</v>
      </c>
      <c r="Q22" s="16">
        <v>161.71</v>
      </c>
      <c r="R22" s="14">
        <f t="shared" si="3"/>
        <v>0</v>
      </c>
      <c r="S22" s="140"/>
      <c r="T22" s="141"/>
      <c r="U22" s="142"/>
    </row>
    <row r="23" spans="1:21" ht="20" customHeight="1" x14ac:dyDescent="0.35">
      <c r="A23" s="9">
        <v>17</v>
      </c>
      <c r="B23" s="35" t="s">
        <v>28</v>
      </c>
      <c r="C23" s="19" t="s">
        <v>48</v>
      </c>
      <c r="D23" s="21">
        <v>43959</v>
      </c>
      <c r="E23" s="9" t="s">
        <v>12</v>
      </c>
      <c r="F23" s="12">
        <v>9</v>
      </c>
      <c r="G23" s="12">
        <v>1</v>
      </c>
      <c r="H23" s="9" t="s">
        <v>11</v>
      </c>
      <c r="I23" s="9" t="s">
        <v>1</v>
      </c>
      <c r="J23" s="13"/>
      <c r="K23" s="13" t="s">
        <v>119</v>
      </c>
      <c r="L23" s="22">
        <v>294.12</v>
      </c>
      <c r="M23" s="14">
        <f t="shared" si="0"/>
        <v>20.588400000000004</v>
      </c>
      <c r="N23" s="43">
        <v>55.62</v>
      </c>
      <c r="O23" s="15">
        <f t="shared" si="2"/>
        <v>141.1216</v>
      </c>
      <c r="P23" s="16">
        <f t="shared" si="4"/>
        <v>76.208399999999997</v>
      </c>
      <c r="Q23" s="16">
        <v>161.71</v>
      </c>
      <c r="R23" s="14">
        <f t="shared" si="3"/>
        <v>0</v>
      </c>
      <c r="S23" s="140"/>
      <c r="T23" s="141"/>
      <c r="U23" s="142"/>
    </row>
    <row r="24" spans="1:21" ht="20" customHeight="1" x14ac:dyDescent="0.35">
      <c r="A24" s="9">
        <v>18</v>
      </c>
      <c r="B24" s="35" t="s">
        <v>29</v>
      </c>
      <c r="C24" s="19" t="s">
        <v>49</v>
      </c>
      <c r="D24" s="21">
        <v>43966</v>
      </c>
      <c r="E24" s="9" t="s">
        <v>12</v>
      </c>
      <c r="F24" s="12">
        <v>9</v>
      </c>
      <c r="G24" s="12">
        <v>1</v>
      </c>
      <c r="H24" s="9" t="s">
        <v>11</v>
      </c>
      <c r="I24" s="9" t="s">
        <v>1</v>
      </c>
      <c r="J24" s="13"/>
      <c r="K24" s="13" t="s">
        <v>119</v>
      </c>
      <c r="L24" s="22">
        <v>294.12</v>
      </c>
      <c r="M24" s="14">
        <f t="shared" si="0"/>
        <v>20.588400000000004</v>
      </c>
      <c r="N24" s="43">
        <v>55.62</v>
      </c>
      <c r="O24" s="15">
        <f t="shared" si="2"/>
        <v>141.1216</v>
      </c>
      <c r="P24" s="16">
        <f t="shared" si="4"/>
        <v>76.208399999999997</v>
      </c>
      <c r="Q24" s="16">
        <v>161.71</v>
      </c>
      <c r="R24" s="14">
        <f t="shared" si="3"/>
        <v>0</v>
      </c>
      <c r="S24" s="140"/>
      <c r="T24" s="141"/>
      <c r="U24" s="142"/>
    </row>
    <row r="25" spans="1:21" ht="20" customHeight="1" x14ac:dyDescent="0.35">
      <c r="A25" s="9">
        <v>19</v>
      </c>
      <c r="B25" s="35" t="s">
        <v>30</v>
      </c>
      <c r="C25" s="17" t="s">
        <v>50</v>
      </c>
      <c r="D25" s="21">
        <v>43936</v>
      </c>
      <c r="E25" s="9" t="s">
        <v>12</v>
      </c>
      <c r="F25" s="12">
        <v>9</v>
      </c>
      <c r="G25" s="12">
        <v>1</v>
      </c>
      <c r="H25" s="9" t="s">
        <v>11</v>
      </c>
      <c r="I25" s="9" t="s">
        <v>1</v>
      </c>
      <c r="J25" s="13"/>
      <c r="K25" s="13" t="s">
        <v>119</v>
      </c>
      <c r="L25" s="22">
        <v>294.12</v>
      </c>
      <c r="M25" s="14">
        <f t="shared" si="0"/>
        <v>20.588400000000004</v>
      </c>
      <c r="N25" s="43">
        <v>42.37</v>
      </c>
      <c r="O25" s="15">
        <f t="shared" si="2"/>
        <v>132.6216</v>
      </c>
      <c r="P25" s="16">
        <f t="shared" si="4"/>
        <v>62.958399999999997</v>
      </c>
      <c r="Q25" s="16">
        <v>153.21</v>
      </c>
      <c r="R25" s="14">
        <f t="shared" si="3"/>
        <v>0</v>
      </c>
      <c r="S25" s="140"/>
      <c r="T25" s="141"/>
      <c r="U25" s="142"/>
    </row>
    <row r="26" spans="1:21" ht="20" customHeight="1" x14ac:dyDescent="0.35">
      <c r="A26" s="9">
        <v>20</v>
      </c>
      <c r="B26" s="35" t="s">
        <v>31</v>
      </c>
      <c r="C26" s="17" t="s">
        <v>51</v>
      </c>
      <c r="D26" s="21">
        <v>43945</v>
      </c>
      <c r="E26" s="9" t="s">
        <v>12</v>
      </c>
      <c r="F26" s="12">
        <v>9</v>
      </c>
      <c r="G26" s="12">
        <v>1</v>
      </c>
      <c r="H26" s="9" t="s">
        <v>11</v>
      </c>
      <c r="I26" s="9" t="s">
        <v>1</v>
      </c>
      <c r="J26" s="13"/>
      <c r="K26" s="13" t="s">
        <v>119</v>
      </c>
      <c r="L26" s="22">
        <v>294.12</v>
      </c>
      <c r="M26" s="14">
        <f t="shared" si="0"/>
        <v>20.588400000000004</v>
      </c>
      <c r="N26" s="43">
        <v>55.62</v>
      </c>
      <c r="O26" s="15">
        <f t="shared" si="2"/>
        <v>141.1216</v>
      </c>
      <c r="P26" s="16">
        <v>55.62</v>
      </c>
      <c r="Q26" s="16">
        <v>161.71</v>
      </c>
      <c r="R26" s="14">
        <f t="shared" si="3"/>
        <v>0</v>
      </c>
      <c r="S26" s="140"/>
      <c r="T26" s="141"/>
      <c r="U26" s="142"/>
    </row>
    <row r="27" spans="1:21" ht="20" customHeight="1" x14ac:dyDescent="0.35">
      <c r="A27" s="9">
        <v>21</v>
      </c>
      <c r="B27" s="50" t="s">
        <v>106</v>
      </c>
      <c r="C27" s="23"/>
      <c r="D27" s="24"/>
      <c r="E27" s="25"/>
      <c r="F27" s="26"/>
      <c r="G27" s="26"/>
      <c r="H27" s="25"/>
      <c r="I27" s="25"/>
      <c r="J27" s="13"/>
      <c r="K27" s="13" t="s">
        <v>119</v>
      </c>
      <c r="L27" s="22">
        <v>7550</v>
      </c>
      <c r="M27" s="14">
        <f t="shared" si="0"/>
        <v>528.5</v>
      </c>
      <c r="N27" s="43">
        <v>356</v>
      </c>
      <c r="O27" s="15">
        <f t="shared" si="2"/>
        <v>-366.78999999999996</v>
      </c>
      <c r="P27" s="16">
        <v>89.71</v>
      </c>
      <c r="Q27" s="16">
        <v>161.71</v>
      </c>
      <c r="R27" s="14">
        <f t="shared" si="3"/>
        <v>0</v>
      </c>
      <c r="S27" s="108"/>
      <c r="T27" s="109"/>
      <c r="U27" s="110"/>
    </row>
    <row r="28" spans="1:21" ht="37.25" customHeight="1" x14ac:dyDescent="0.35">
      <c r="A28" s="9">
        <v>22</v>
      </c>
      <c r="B28" s="33" t="s">
        <v>76</v>
      </c>
      <c r="C28" s="23"/>
      <c r="D28" s="24"/>
      <c r="E28" s="25"/>
      <c r="F28" s="26"/>
      <c r="G28" s="26"/>
      <c r="H28" s="25"/>
      <c r="I28" s="25"/>
      <c r="J28" s="13"/>
      <c r="K28" s="13" t="s">
        <v>119</v>
      </c>
      <c r="L28" s="22">
        <v>720</v>
      </c>
      <c r="M28" s="14">
        <f t="shared" si="0"/>
        <v>50.400000000000006</v>
      </c>
      <c r="N28" s="43">
        <f>L28*0.05</f>
        <v>36</v>
      </c>
      <c r="O28" s="15">
        <f t="shared" ref="O28" si="6">Q28-M28</f>
        <v>111.31</v>
      </c>
      <c r="P28" s="16">
        <f t="shared" si="4"/>
        <v>86.4</v>
      </c>
      <c r="Q28" s="16">
        <v>161.71</v>
      </c>
      <c r="R28" s="14">
        <f t="shared" ref="R28" si="7">N28*0.5*K28</f>
        <v>0</v>
      </c>
      <c r="S28" s="143"/>
      <c r="T28" s="144"/>
      <c r="U28" s="145"/>
    </row>
    <row r="29" spans="1:21" ht="30" customHeight="1" x14ac:dyDescent="0.4">
      <c r="B29" s="27"/>
      <c r="C29" s="28"/>
      <c r="D29" s="28"/>
      <c r="K29" s="2" t="s">
        <v>74</v>
      </c>
      <c r="N29" s="40"/>
      <c r="R29" s="29">
        <f>SUM(R7:R28)</f>
        <v>0</v>
      </c>
    </row>
    <row r="30" spans="1:21" ht="18" x14ac:dyDescent="0.4">
      <c r="B30" s="28"/>
      <c r="C30" s="28"/>
      <c r="D30" s="28"/>
      <c r="K30" s="2"/>
      <c r="N30" s="40"/>
      <c r="R30" s="31"/>
    </row>
    <row r="31" spans="1:21" ht="18" x14ac:dyDescent="0.4">
      <c r="B31" s="34" t="s">
        <v>68</v>
      </c>
      <c r="C31" s="28"/>
      <c r="D31" s="28"/>
      <c r="N31" s="40"/>
      <c r="P31" s="30" t="s">
        <v>72</v>
      </c>
      <c r="Q31" s="30"/>
    </row>
    <row r="32" spans="1:21" ht="22" customHeight="1" x14ac:dyDescent="0.35">
      <c r="B32" s="112" t="s">
        <v>85</v>
      </c>
      <c r="C32" s="118"/>
      <c r="D32" s="118"/>
      <c r="E32" s="118"/>
      <c r="F32" s="118"/>
      <c r="G32" s="118"/>
      <c r="H32" s="118"/>
      <c r="I32" s="118"/>
      <c r="J32" s="118"/>
      <c r="K32" s="118"/>
      <c r="L32" s="118"/>
      <c r="M32" s="118"/>
      <c r="N32" s="118"/>
    </row>
    <row r="33" spans="2:18" ht="22.5" customHeight="1" x14ac:dyDescent="0.35">
      <c r="B33" s="135" t="s">
        <v>86</v>
      </c>
      <c r="C33" s="135"/>
      <c r="D33" s="135"/>
      <c r="E33" s="135"/>
      <c r="F33" s="135"/>
      <c r="G33" s="135"/>
      <c r="H33" s="135"/>
      <c r="I33" s="135"/>
      <c r="J33" s="135"/>
      <c r="K33" s="135"/>
      <c r="L33" s="135"/>
      <c r="M33" s="135"/>
      <c r="N33" s="135"/>
    </row>
    <row r="34" spans="2:18" ht="26.4" customHeight="1" x14ac:dyDescent="0.35">
      <c r="B34" s="115" t="s">
        <v>136</v>
      </c>
      <c r="C34" s="117"/>
      <c r="D34" s="117"/>
      <c r="E34" s="117"/>
      <c r="F34" s="117"/>
      <c r="G34" s="117"/>
      <c r="H34" s="117"/>
      <c r="I34" s="117"/>
      <c r="J34" s="117"/>
      <c r="K34" s="117"/>
      <c r="L34" s="117"/>
      <c r="M34" s="117"/>
      <c r="N34" s="117"/>
      <c r="O34" s="116"/>
      <c r="P34" s="116"/>
      <c r="Q34" s="116"/>
      <c r="R34" s="116"/>
    </row>
  </sheetData>
  <sheetProtection algorithmName="SHA-512" hashValue="0otolT4sC7j9MEEd0heDMv0nSt2juF7SZlR5TF0cNwzBruzJGtJ01TrmAzKHWcH3Ic7hG70b/sXBQbvv/RQSFQ==" saltValue="zbUZopW6Vs7LVyahZqXR4Q==" spinCount="100000" sheet="1" objects="1" scenarios="1"/>
  <mergeCells count="5">
    <mergeCell ref="B33:N33"/>
    <mergeCell ref="N6:O6"/>
    <mergeCell ref="P6:Q6"/>
    <mergeCell ref="S7:U26"/>
    <mergeCell ref="S28:U28"/>
  </mergeCells>
  <pageMargins left="0.51181102362204722" right="0" top="0.74803149606299213" bottom="0"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 of SFICAssist_MAS_SME</vt:lpstr>
      <vt:lpstr>Form1_SingaporePR employees</vt:lpstr>
      <vt:lpstr>Form2_Foreign employees</vt:lpstr>
      <vt:lpstr>Form3_SingaporePR employees_WTS</vt:lpstr>
      <vt:lpstr>'Form1_SingaporePR employees'!Print_Area</vt:lpstr>
      <vt:lpstr>'Form2_Foreign employees'!Print_Area</vt:lpstr>
      <vt:lpstr>'Form3_SingaporePR employees_WTS'!Print_Area</vt:lpstr>
      <vt:lpstr>'Summary of SFICAssist_MAS_SME'!Print_Area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Toh</dc:creator>
  <cp:lastModifiedBy>Christopher Soh Cherng Yan</cp:lastModifiedBy>
  <cp:lastPrinted>2020-08-17T03:02:49Z</cp:lastPrinted>
  <dcterms:created xsi:type="dcterms:W3CDTF">2020-04-02T04:53:13Z</dcterms:created>
  <dcterms:modified xsi:type="dcterms:W3CDTF">2021-03-31T03:40:55Z</dcterms:modified>
</cp:coreProperties>
</file>